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45" windowWidth="13305" windowHeight="12510" tabRatio="601" activeTab="11"/>
  </bookViews>
  <sheets>
    <sheet name="ARI 1-2" sheetId="1" r:id="rId1"/>
    <sheet name="ARI 3" sheetId="2" r:id="rId2"/>
    <sheet name="ARI 4" sheetId="3" r:id="rId3"/>
    <sheet name="ARI 5" sheetId="4" r:id="rId4"/>
    <sheet name="ARI 6" sheetId="5" r:id="rId5"/>
    <sheet name="ARI 7" sheetId="6" r:id="rId6"/>
    <sheet name="ARI 8" sheetId="7" r:id="rId7"/>
    <sheet name="ARI 9" sheetId="8" r:id="rId8"/>
    <sheet name="ARI 10" sheetId="9" r:id="rId9"/>
    <sheet name="ARV4 " sheetId="10" r:id="rId10"/>
    <sheet name="ARV 5" sheetId="11" r:id="rId11"/>
    <sheet name="ARV 6" sheetId="12" r:id="rId12"/>
    <sheet name="ARV 7" sheetId="13" r:id="rId13"/>
    <sheet name="ARV 8" sheetId="14" r:id="rId14"/>
    <sheet name="ARV 9" sheetId="15" r:id="rId15"/>
    <sheet name="ARV 10" sheetId="16" r:id="rId16"/>
    <sheet name="ARF 4" sheetId="17" r:id="rId17"/>
    <sheet name="ARF 5 " sheetId="18" r:id="rId18"/>
    <sheet name="ARF 6" sheetId="19" r:id="rId19"/>
    <sheet name="ARF 7" sheetId="20" r:id="rId20"/>
    <sheet name="ARF 8" sheetId="21" r:id="rId21"/>
    <sheet name="ARF 9" sheetId="22" r:id="rId22"/>
    <sheet name="ARF 10-11" sheetId="23" r:id="rId23"/>
    <sheet name="ARF 12" sheetId="24" r:id="rId24"/>
  </sheets>
  <definedNames>
    <definedName name="_xlnm.Print_Area" localSheetId="22">'ARF 10-11'!$A$1:$BH$35</definedName>
    <definedName name="_xlnm.Print_Area" localSheetId="23">'ARF 12'!$A$1:$K$49</definedName>
    <definedName name="_xlnm.Print_Area" localSheetId="16">'ARF 4'!$A$1:$N$35</definedName>
    <definedName name="_xlnm.Print_Area" localSheetId="17">'ARF 5 '!$A$1:$N$29</definedName>
    <definedName name="_xlnm.Print_Area" localSheetId="18">'ARF 6'!$A$1:$K$32</definedName>
    <definedName name="_xlnm.Print_Area" localSheetId="19">'ARF 7'!$C$1:$R$47</definedName>
    <definedName name="_xlnm.Print_Area" localSheetId="20">'ARF 8'!$C$1:$P$47</definedName>
    <definedName name="_xlnm.Print_Area" localSheetId="21">'ARF 9'!$C$1:$R$47</definedName>
    <definedName name="_xlnm.Print_Area" localSheetId="8">'ARI 10'!$A$1:$K$36</definedName>
    <definedName name="_xlnm.Print_Area" localSheetId="0">'ARI 1-2'!$A$1:$U$62</definedName>
    <definedName name="_xlnm.Print_Area" localSheetId="1">'ARI 3'!$A$1:$V$17</definedName>
    <definedName name="_xlnm.Print_Area" localSheetId="2">'ARI 4'!$A$1:$N$35</definedName>
    <definedName name="_xlnm.Print_Area" localSheetId="3">'ARI 5'!$A$1:$N$30</definedName>
    <definedName name="_xlnm.Print_Area" localSheetId="4">'ARI 6'!$A$1:$K$33</definedName>
    <definedName name="_xlnm.Print_Area" localSheetId="5">'ARI 7'!$C$1:$R$46</definedName>
    <definedName name="_xlnm.Print_Area" localSheetId="6">'ARI 8'!$C$1:$P$47</definedName>
    <definedName name="_xlnm.Print_Area" localSheetId="7">'ARI 9'!$C$1:$R$47</definedName>
    <definedName name="_xlnm.Print_Area" localSheetId="15">'ARV 10'!$A$1:$K$36</definedName>
    <definedName name="_xlnm.Print_Area" localSheetId="10">'ARV 5'!$A$1:$N$29</definedName>
    <definedName name="_xlnm.Print_Area" localSheetId="11">'ARV 6'!$A$1:$K$32</definedName>
    <definedName name="_xlnm.Print_Area" localSheetId="12">'ARV 7'!$C$1:$R$47</definedName>
    <definedName name="_xlnm.Print_Area" localSheetId="13">'ARV 8'!$C$1:$P$47</definedName>
    <definedName name="_xlnm.Print_Area" localSheetId="14">'ARV 9'!$C$1:$R$47</definedName>
    <definedName name="_xlnm.Print_Area" localSheetId="9">'ARV4 '!$A$1:$N$35</definedName>
  </definedNames>
  <calcPr fullCalcOnLoad="1"/>
</workbook>
</file>

<file path=xl/comments10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comments11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comments17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comments18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comments3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comments4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comments7.xml><?xml version="1.0" encoding="utf-8"?>
<comments xmlns="http://schemas.openxmlformats.org/spreadsheetml/2006/main">
  <authors>
    <author>Maria Maddalena Marrese</author>
  </authors>
  <commentList>
    <comment ref="O7" authorId="0">
      <text>
        <r>
          <rPr>
            <sz val="9"/>
            <rFont val="Tahoma"/>
            <family val="2"/>
          </rPr>
          <t xml:space="preserve">Importo massimo concedibile anche nel caso di rec. primario + rec. secondario.
</t>
        </r>
      </text>
    </comment>
  </commentList>
</comments>
</file>

<file path=xl/sharedStrings.xml><?xml version="1.0" encoding="utf-8"?>
<sst xmlns="http://schemas.openxmlformats.org/spreadsheetml/2006/main" count="1274" uniqueCount="369">
  <si>
    <t xml:space="preserve"> </t>
  </si>
  <si>
    <t xml:space="preserve"> Quadro  Tecnico  Economico  per  interventi</t>
  </si>
  <si>
    <t xml:space="preserve">  di  edilizia  residenziale  pubblica</t>
  </si>
  <si>
    <t>Provincia</t>
  </si>
  <si>
    <t>Bien</t>
  </si>
  <si>
    <t>Sub</t>
  </si>
  <si>
    <t>FASI</t>
  </si>
  <si>
    <t>DATA</t>
  </si>
  <si>
    <t>GENERALITA' E QUALIFICA DEL COMPILATORE</t>
  </si>
  <si>
    <t>FIRMA DEL COMPILATORE</t>
  </si>
  <si>
    <t>REGIONE</t>
  </si>
  <si>
    <t xml:space="preserve"> PROVINCIA</t>
  </si>
  <si>
    <t xml:space="preserve"> COMUNE</t>
  </si>
  <si>
    <t>LOCALITA'/VIA</t>
  </si>
  <si>
    <t>EVENTUALE RILOCALIZZAZIONE/VIA</t>
  </si>
  <si>
    <t xml:space="preserve"> disposta con</t>
  </si>
  <si>
    <t>del</t>
  </si>
  <si>
    <t>......................................</t>
  </si>
  <si>
    <t>.................</t>
  </si>
  <si>
    <t>PARERE CONFORME DELLA COMMISSIONE EDILIZIA</t>
  </si>
  <si>
    <t xml:space="preserve"> ............................................................</t>
  </si>
  <si>
    <t>&lt;</t>
  </si>
  <si>
    <t>Q T E</t>
  </si>
  <si>
    <t>Codice</t>
  </si>
  <si>
    <t>Comune</t>
  </si>
  <si>
    <t>N. progressivo</t>
  </si>
  <si>
    <t>Legge</t>
  </si>
  <si>
    <t>COSTI DI REALIZZAZIONE TECNICA</t>
  </si>
  <si>
    <t>+</t>
  </si>
  <si>
    <t>=</t>
  </si>
  <si>
    <t>ONERI COMPLEMENTARI</t>
  </si>
  <si>
    <t>DATI RELATIVI AGLI ORGANISMI ABITATIVI</t>
  </si>
  <si>
    <t>area totale intervento</t>
  </si>
  <si>
    <t>utilizzazione dell'area</t>
  </si>
  <si>
    <t>DATI DIMENSIONALI</t>
  </si>
  <si>
    <t>CARATTERISTICHE TIPOLOGICHE (1)</t>
  </si>
  <si>
    <t>INDICI</t>
  </si>
  <si>
    <t>tipi di alloggio</t>
  </si>
  <si>
    <t>tipi di aggregazione</t>
  </si>
  <si>
    <t>sistema costruttivo</t>
  </si>
  <si>
    <t>fondazioni</t>
  </si>
  <si>
    <t>impianti</t>
  </si>
  <si>
    <t>N° Organismi abitativi omogenei</t>
  </si>
  <si>
    <t>da 13 a 24</t>
  </si>
  <si>
    <t>da 25 a 36</t>
  </si>
  <si>
    <t>da 37 a 50</t>
  </si>
  <si>
    <t>da 51 a 100</t>
  </si>
  <si>
    <t>n° piani complessivi</t>
  </si>
  <si>
    <t>n° piani adibiti ad alloggio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</si>
  <si>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</si>
  <si>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</si>
  <si>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</si>
  <si>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</si>
  <si>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</si>
  <si>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</si>
  <si>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</si>
  <si>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</si>
  <si>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</si>
  <si>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</si>
  <si>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</si>
  <si>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</si>
  <si>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lineare</t>
  </si>
  <si>
    <t>a corte</t>
  </si>
  <si>
    <t>a torre</t>
  </si>
  <si>
    <t>volume f.t./v.p.p.</t>
  </si>
  <si>
    <t>superficie utile (S.U.)</t>
  </si>
  <si>
    <t>altezza virtuale (2)</t>
  </si>
  <si>
    <t>coefficiente dispersione termica</t>
  </si>
  <si>
    <t>tradizionale</t>
  </si>
  <si>
    <t>tradizionale evoluto</t>
  </si>
  <si>
    <t>industrializzato</t>
  </si>
  <si>
    <t>prefabbricato</t>
  </si>
  <si>
    <t>a grandi elementi (&lt; 2 t.)</t>
  </si>
  <si>
    <t>altro (&gt; 2 t.)</t>
  </si>
  <si>
    <t>dirette</t>
  </si>
  <si>
    <t>a pali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</si>
  <si>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</si>
  <si>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</si>
  <si>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</si>
  <si>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</si>
  <si>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</si>
  <si>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</si>
  <si>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</si>
  <si>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fonti alternative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</si>
  <si>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</si>
  <si>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</si>
  <si>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</si>
  <si>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</si>
  <si>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</si>
  <si>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</si>
  <si>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</si>
  <si>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</si>
  <si>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</si>
  <si>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</si>
  <si>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NOTE:</t>
  </si>
  <si>
    <t>(1)</t>
  </si>
  <si>
    <t>devono essere compilate tante righe quanti sono i tipi di Organismi Abitativi omogenei per quanto attiene le caratteristiche elencate nel quadro 11.</t>
  </si>
  <si>
    <t>(2)</t>
  </si>
  <si>
    <t>altezza virtuale =</t>
  </si>
  <si>
    <r>
      <t>V. v.p.p.</t>
    </r>
    <r>
      <rPr>
        <sz val="10"/>
        <rFont val="MS Sans Serif"/>
        <family val="2"/>
      </rPr>
      <t xml:space="preserve"> </t>
    </r>
  </si>
  <si>
    <r>
      <t>&lt;</t>
    </r>
    <r>
      <rPr>
        <sz val="10"/>
        <rFont val="MS Sans Serif"/>
        <family val="2"/>
      </rPr>
      <t xml:space="preserve"> 4,5</t>
    </r>
  </si>
  <si>
    <t>Su</t>
  </si>
  <si>
    <t>, nella qualità di rappresentante</t>
  </si>
  <si>
    <t>, dichiara sotto la propria</t>
  </si>
  <si>
    <t>responsabilità:</t>
  </si>
  <si>
    <t>- che tutte le notizie fornite e i dati progettuali indicati nel presente quadro tecnico-economico corrispondono al vero;</t>
  </si>
  <si>
    <t>Il sottoscritto</t>
  </si>
  <si>
    <t>, nato a</t>
  </si>
  <si>
    <t>e residente in</t>
  </si>
  <si>
    <t xml:space="preserve">, nato a </t>
  </si>
  <si>
    <t xml:space="preserve">  n.</t>
  </si>
  <si>
    <t>indice di fabbric. fondiaria mc/mq</t>
  </si>
  <si>
    <t>indice di utilizzaz. fondiaria mc/mq</t>
  </si>
  <si>
    <t>spazi per parcheggi mq</t>
  </si>
  <si>
    <t>aree per servizi mq</t>
  </si>
  <si>
    <t>&lt; 10.000 mq</t>
  </si>
  <si>
    <t>da 10.000 a 30.000 mq</t>
  </si>
  <si>
    <t>da 30.000 a 100.000 mq</t>
  </si>
  <si>
    <t>da 100.000 a 500.000 mq</t>
  </si>
  <si>
    <t>&gt; di 500.000 mq</t>
  </si>
  <si>
    <t>spazi verdi attrezzati mq</t>
  </si>
  <si>
    <t>spazi per strade e piazze mq</t>
  </si>
  <si>
    <t>&lt;  12 alloggi</t>
  </si>
  <si>
    <t>&gt; 101</t>
  </si>
  <si>
    <r>
      <t>_________</t>
    </r>
    <r>
      <rPr>
        <sz val="10"/>
        <rFont val="MS Sans Serif"/>
        <family val="2"/>
      </rPr>
      <t xml:space="preserve"> , lì </t>
    </r>
    <r>
      <rPr>
        <b/>
        <sz val="10"/>
        <rFont val="MS Sans Serif"/>
        <family val="2"/>
      </rPr>
      <t>_________</t>
    </r>
  </si>
  <si>
    <t>EURO</t>
  </si>
  <si>
    <t>€/mq</t>
  </si>
  <si>
    <t>Puglia</t>
  </si>
  <si>
    <t>3.a</t>
  </si>
  <si>
    <t>Intervento in zona sismica</t>
  </si>
  <si>
    <t>4.a</t>
  </si>
  <si>
    <t>Spese tecniche e genarali</t>
  </si>
  <si>
    <t>4.b</t>
  </si>
  <si>
    <t>4.c</t>
  </si>
  <si>
    <t>4.d</t>
  </si>
  <si>
    <t>Oneri accessori per allacci</t>
  </si>
  <si>
    <t>4.e</t>
  </si>
  <si>
    <t>4.f</t>
  </si>
  <si>
    <t>Oneri per lo smaltimento di rifiuti speciali</t>
  </si>
  <si>
    <t>EDILIZIA  AGEVOLATA</t>
  </si>
  <si>
    <t>QTE INIZIALE</t>
  </si>
  <si>
    <t>QTE VARIANTE</t>
  </si>
  <si>
    <t>QTE FINALE</t>
  </si>
  <si>
    <t>mq</t>
  </si>
  <si>
    <r>
      <t xml:space="preserve"> Q 2</t>
    </r>
    <r>
      <rPr>
        <b/>
        <sz val="12"/>
        <rFont val="MS Sans Serif"/>
        <family val="2"/>
      </rPr>
      <t xml:space="preserve">            IDENTIFICAZIONE DEL FINANZIAMENTO</t>
    </r>
  </si>
  <si>
    <t>Finalità</t>
  </si>
  <si>
    <t>Natura del soggetto operatore</t>
  </si>
  <si>
    <t>1) Comune</t>
  </si>
  <si>
    <t>2) IACP</t>
  </si>
  <si>
    <t>3) Impresa di costruzione</t>
  </si>
  <si>
    <t>4) Impresa coop. di prod. e lav.</t>
  </si>
  <si>
    <t>5) Consorzio di imprese</t>
  </si>
  <si>
    <t>8) Privato</t>
  </si>
  <si>
    <t>10) . . . . . . . . . . . . . . . . . . . . . . . . . . . . . . . . . . . . . . .</t>
  </si>
  <si>
    <t xml:space="preserve">. . . . . . . . . . . . . . . . . . . . . . . . . . . . . . . . . . . </t>
  </si>
  <si>
    <t>Destinazione</t>
  </si>
  <si>
    <t>Rag. Sociale (nome e cognome)</t>
  </si>
  <si>
    <t>Prov.</t>
  </si>
  <si>
    <t>PROGETTO REDATTO DA</t>
  </si>
  <si>
    <t>PERMESSO DI COSTRUIRE</t>
  </si>
  <si>
    <t>per n. alloggi</t>
  </si>
  <si>
    <t>…</t>
  </si>
  <si>
    <t>COSTO TOTALE DELL'INTERVENTO AMMESSO A CONTRIBUTO DA PARTE DELLA REGIONE</t>
  </si>
  <si>
    <t>IMPORTO DEL CONTRIBUTO CONCESSO</t>
  </si>
  <si>
    <t>RILOCALIZZAZIONE</t>
  </si>
  <si>
    <t>VARIANTE REDATTA DA</t>
  </si>
  <si>
    <t>IMPORTO DEL CONTRIBUTO CONCESSO DEFINITIVAMENTE ACCERTATO</t>
  </si>
  <si>
    <t>Unità immobiliare</t>
  </si>
  <si>
    <t>Fabbricato</t>
  </si>
  <si>
    <t>Interno</t>
  </si>
  <si>
    <t>Scala</t>
  </si>
  <si>
    <t>alloggio</t>
  </si>
  <si>
    <t>7 + 8</t>
  </si>
  <si>
    <t>(Snr + Sp)</t>
  </si>
  <si>
    <t>Da compilare contestualmente alla compilazione del QTE iniziale</t>
  </si>
  <si>
    <t>DICHIARAZIONE DEL SOGGETTO ATTUATORE</t>
  </si>
  <si>
    <t>DICHIARAZIONE DEL PROGETTISTA</t>
  </si>
  <si>
    <t>, nella qualità di progettista</t>
  </si>
  <si>
    <t>(TIMBRO E FIRMA)</t>
  </si>
  <si>
    <t>VISTO REGIONALE</t>
  </si>
  <si>
    <t>Da compilare contestualmente alla compilazione del QTE variante</t>
  </si>
  <si>
    <t>, nella qualità di direttore dei</t>
  </si>
  <si>
    <t>lavori del</t>
  </si>
  <si>
    <t>- che tutte le notizie fornite e i dati indicati nel quadro tecnico-economico, alla sezione QTE variante corrispondono al vero;</t>
  </si>
  <si>
    <t>Q 7</t>
  </si>
  <si>
    <t>DICHIARAZIONE DEL DIRETTORE DEI LAVORI</t>
  </si>
  <si>
    <t>ATTESTATO REGIONALE</t>
  </si>
  <si>
    <t>- che tutte le notizie fornite e i dati indicati nel quadro tecnico-economico finale corrispondono al vero;</t>
  </si>
  <si>
    <t>ATTESTATO DI CONFORMITA' COMUNALE</t>
  </si>
  <si>
    <t>Vista</t>
  </si>
  <si>
    <t>Visto</t>
  </si>
  <si>
    <t>Visti</t>
  </si>
  <si>
    <t>Si appone il visto di conformità comunale</t>
  </si>
  <si>
    <t>la Delibera regionale n°</t>
  </si>
  <si>
    <t>dei limiti di costo</t>
  </si>
  <si>
    <t>il permesso di costruire e le specifiche dei fattori di qualità aggiuntiva connessi al differenziale di costo</t>
  </si>
  <si>
    <t>i contenuti dei Quadri Tecnici Economici</t>
  </si>
  <si>
    <t>la convenzione tra il Comune e l'operatore che determina il prezzo di convenzione degli alloggi</t>
  </si>
  <si>
    <t>DA COMPILARE CONTESTUALMENTE ALLA REDAZIONE DEL QTE INIZIALE</t>
  </si>
  <si>
    <t>RECUPERO</t>
  </si>
  <si>
    <t>R</t>
  </si>
  <si>
    <t>NATURA DELL'INTERVENTO</t>
  </si>
  <si>
    <t>Recupero secondario</t>
  </si>
  <si>
    <t>Recupero primario</t>
  </si>
  <si>
    <t>Recupero con acquisizione immobile</t>
  </si>
  <si>
    <t>□</t>
  </si>
  <si>
    <t>Anno di costruzione dell'immobile</t>
  </si>
  <si>
    <t>a) Su (superficie utile degli alloggi)</t>
  </si>
  <si>
    <t>6) Cooperativa di abitazione</t>
  </si>
  <si>
    <t>7) Consorzio di cooperative di abitazione</t>
  </si>
  <si>
    <t>9) Ente privato o Società per i propri dipendenti</t>
  </si>
  <si>
    <t>Generalità dell'operatore:</t>
  </si>
  <si>
    <t>Sede legale (residenza)   Via</t>
  </si>
  <si>
    <t>Cap</t>
  </si>
  <si>
    <t>Tel</t>
  </si>
  <si>
    <t>Generalità del proprietario (se diverso dall'operatore):</t>
  </si>
  <si>
    <t>COSTO BASE DI REALIZZAZIONE TECNICA (C.B.P.)</t>
  </si>
  <si>
    <t>3.b</t>
  </si>
  <si>
    <t>3.d</t>
  </si>
  <si>
    <t>C.R.P.</t>
  </si>
  <si>
    <t>Rilievi ed indagini preliminari</t>
  </si>
  <si>
    <t>Urbanizzazioni</t>
  </si>
  <si>
    <t>C.T.P.</t>
  </si>
  <si>
    <t>COSTO BASE DI REALIZZAZIONE TECNICA (C.B.S.)</t>
  </si>
  <si>
    <t>C.R.S.</t>
  </si>
  <si>
    <t>C.T.S.</t>
  </si>
  <si>
    <t>OPERE</t>
  </si>
  <si>
    <t>VALORI IN EURO</t>
  </si>
  <si>
    <t>RECUPERO PRIMARIO</t>
  </si>
  <si>
    <t>RECUPERO SECONDARIO</t>
  </si>
  <si>
    <t>C.T.R.</t>
  </si>
  <si>
    <t>(*)</t>
  </si>
  <si>
    <t>≤</t>
  </si>
  <si>
    <t>= Su + Snr + Sp</t>
  </si>
  <si>
    <t>CONSISTENZE E COSTI PER LA DETERMINAZIONE DEL CONTRIBUTO</t>
  </si>
  <si>
    <t>PER GLI INTERVENTI DI RECUPERO PRIMARIO</t>
  </si>
  <si>
    <t xml:space="preserve">SU </t>
  </si>
  <si>
    <t>Misura %             del contributo</t>
  </si>
  <si>
    <t>Importo del contributo</t>
  </si>
  <si>
    <t>Prezzo di convenzione per alloggio</t>
  </si>
  <si>
    <t>Superfiice</t>
  </si>
  <si>
    <t>org. Abit.</t>
  </si>
  <si>
    <t>12  x  13</t>
  </si>
  <si>
    <t>Utile</t>
  </si>
  <si>
    <r>
      <t xml:space="preserve">SP           </t>
    </r>
    <r>
      <rPr>
        <sz val="9"/>
        <rFont val="Arial"/>
        <family val="2"/>
      </rPr>
      <t>Sup. parch.</t>
    </r>
  </si>
  <si>
    <r>
      <t>C.T.P</t>
    </r>
    <r>
      <rPr>
        <sz val="10"/>
        <rFont val="Arial"/>
        <family val="2"/>
      </rPr>
      <t xml:space="preserve">                          </t>
    </r>
    <r>
      <rPr>
        <sz val="9"/>
        <rFont val="Arial"/>
        <family val="2"/>
      </rPr>
      <t>per unità immobiliari</t>
    </r>
  </si>
  <si>
    <t>PER GLI INTERVENTI DI RECUPERO SECONDARIO</t>
  </si>
  <si>
    <t>10  x  11</t>
  </si>
  <si>
    <r>
      <t>C.T.S</t>
    </r>
    <r>
      <rPr>
        <sz val="10"/>
        <rFont val="Arial"/>
        <family val="2"/>
      </rPr>
      <t xml:space="preserve">                          </t>
    </r>
    <r>
      <rPr>
        <sz val="9"/>
        <rFont val="Arial"/>
        <family val="2"/>
      </rPr>
      <t>per unità immobiliari</t>
    </r>
  </si>
  <si>
    <r>
      <t>SNR</t>
    </r>
    <r>
      <rPr>
        <sz val="10"/>
        <rFont val="Arial"/>
        <family val="0"/>
      </rPr>
      <t xml:space="preserve"> Superficie non residenziale</t>
    </r>
  </si>
  <si>
    <r>
      <t>SNR</t>
    </r>
    <r>
      <rPr>
        <sz val="10"/>
        <rFont val="Arial"/>
        <family val="0"/>
      </rPr>
      <t xml:space="preserve"> Superficie non residenz.</t>
    </r>
  </si>
  <si>
    <r>
      <t>≤</t>
    </r>
    <r>
      <rPr>
        <sz val="9"/>
        <rFont val="Arial"/>
        <family val="2"/>
      </rPr>
      <t xml:space="preserve"> 45% Su</t>
    </r>
  </si>
  <si>
    <t>= Su + 70%</t>
  </si>
  <si>
    <t>PER GLI INTERVENTI DI RECUPERO CON ACQUISIZIONE DELL'IMMOBILE</t>
  </si>
  <si>
    <r>
      <t>C.T.R.</t>
    </r>
    <r>
      <rPr>
        <sz val="10"/>
        <rFont val="Arial"/>
        <family val="2"/>
      </rPr>
      <t xml:space="preserve">                          </t>
    </r>
    <r>
      <rPr>
        <sz val="9"/>
        <rFont val="Arial"/>
        <family val="2"/>
      </rPr>
      <t>per unità immobiliari</t>
    </r>
  </si>
  <si>
    <t>DA COMPILARE CONTESTUALMENTE ALLA REDAZIONE DELL'EVENTUALE QTE VARIANTE NEL CASO DI AVVENUTE MODIFICHE DELL'ARTICOLAZIONE DEI COSTI E/O DELLE CONSISTENZE DIMENSIONALI</t>
  </si>
  <si>
    <r>
      <t xml:space="preserve"> Q 4</t>
    </r>
    <r>
      <rPr>
        <b/>
        <sz val="12"/>
        <rFont val="MS Sans Serif"/>
        <family val="2"/>
      </rPr>
      <t xml:space="preserve">                  ARTICOLAZIONE  COMPLESSIVA  DEI  COSTI DEL RECUPERO PRIMARIO</t>
    </r>
  </si>
  <si>
    <t>DA COMPILARE CONTESTUALMENTE ALLA REDAZIONE DELL'EVENTUALE QTE VARIANTE NEL CASO DI AVVENUTE MODIFICHE DELL'ARTICOLAZIONE DELLE CONSISTENZE E DEI COSTI PER LA DETERMINAZIONE DEL CONTRIBUTO</t>
  </si>
  <si>
    <t>DA COMPILARE CONTESTUALMENTE ALLA REDAZIONE DEL QTE FINALE NEL CASO DI AVVENUTE MODIFICHE RISPETTO AI VALORI RAPPRESENTATI NEGLI ANALOGHI QUADRI DEL QTE INIZIALE E/O DEL QTE VARIANTE</t>
  </si>
  <si>
    <t>Q 10   DATI RELATIVI ALL'AREA</t>
  </si>
  <si>
    <t>Q 11</t>
  </si>
  <si>
    <t>dichiara sotto la propriaresponsabilità:</t>
  </si>
  <si>
    <t>nato a</t>
  </si>
  <si>
    <t>residente in</t>
  </si>
  <si>
    <t>nella qualità di direttore deilavori del</t>
  </si>
  <si>
    <t>Q12</t>
  </si>
  <si>
    <r>
      <t xml:space="preserve">d) Sp (superficie parcheggi) </t>
    </r>
    <r>
      <rPr>
        <sz val="8"/>
        <rFont val="Arial"/>
        <family val="2"/>
      </rPr>
      <t>≤</t>
    </r>
    <r>
      <rPr>
        <sz val="8"/>
        <rFont val="MS Sans Serif"/>
        <family val="2"/>
      </rPr>
      <t xml:space="preserve"> 45% Su</t>
    </r>
  </si>
  <si>
    <t>b) Snr di pertinenza dell'organismo abitativo</t>
  </si>
  <si>
    <t>c) Snr di pertinenza degli alloggi</t>
  </si>
  <si>
    <t>e) Sc recupero primario (Su + Snr + Sp)</t>
  </si>
  <si>
    <r>
      <t>g) Sun (superficie unità immob. non abitative) calcolata ai fini dell. Art. 11 L. 179/92</t>
    </r>
    <r>
      <rPr>
        <sz val="8"/>
        <rFont val="Arial"/>
        <family val="2"/>
      </rPr>
      <t>≤</t>
    </r>
    <r>
      <rPr>
        <sz val="9.2"/>
        <rFont val="MS Sans Serif"/>
        <family val="2"/>
      </rPr>
      <t>30% (Su+Sun)</t>
    </r>
  </si>
  <si>
    <t>- di autorizzare l'Ente Regione ad effettuare tutte le indagini tecniche e amministrative ritenute necessarie sia in fase istruttoria che dopo l'eventuale concessione dei contributi.</t>
  </si>
  <si>
    <t xml:space="preserve"> Spese tecniche e generali </t>
  </si>
  <si>
    <r>
      <t xml:space="preserve">SP                              </t>
    </r>
    <r>
      <rPr>
        <sz val="9"/>
        <rFont val="Arial"/>
        <family val="2"/>
      </rPr>
      <t>Sup. parch.</t>
    </r>
  </si>
  <si>
    <r>
      <t xml:space="preserve">SC                            </t>
    </r>
    <r>
      <rPr>
        <sz val="9"/>
        <rFont val="Arial"/>
        <family val="2"/>
      </rPr>
      <t>Sup. compl.</t>
    </r>
  </si>
  <si>
    <t>Altezza virtuale maggiore o uguale di 4,5 m e/o mq lordo/mq netto maggiore di 1,2</t>
  </si>
  <si>
    <t>Difficoltà di accessibilità o lavorazioni particolarmente onerose</t>
  </si>
  <si>
    <t>Indagini specifiche per la qualità energetica ed ambientale</t>
  </si>
  <si>
    <t>Oneri per lo smaltimento dei rifiuti speciali</t>
  </si>
  <si>
    <r>
      <t>SNR</t>
    </r>
    <r>
      <rPr>
        <b/>
        <sz val="9"/>
        <rFont val="Arial"/>
        <family val="2"/>
      </rPr>
      <t xml:space="preserve">              </t>
    </r>
    <r>
      <rPr>
        <sz val="9"/>
        <rFont val="Arial"/>
        <family val="2"/>
      </rPr>
      <t>totale</t>
    </r>
  </si>
  <si>
    <r>
      <t xml:space="preserve">SC                 </t>
    </r>
    <r>
      <rPr>
        <sz val="9"/>
        <rFont val="Arial"/>
        <family val="2"/>
      </rPr>
      <t>Sup. compl.</t>
    </r>
  </si>
  <si>
    <t>Visto quanto innanzi, si attesta il rispetto delle procedure, dei vincoli economici e tecnici, nonché dei requisiti stabiliti per la realizzazione dei programmi di edilizia residenziale pubblica convenzionata - agevolata.</t>
  </si>
  <si>
    <t>COSTI PER CONDIZIONI TECNICHE AGGIUNTIVE</t>
  </si>
  <si>
    <t>%             max</t>
  </si>
  <si>
    <t>%                utiliz.</t>
  </si>
  <si>
    <t>Zona a vincolo ex L.1497/39 o ex L. 1089/39 (D.Lgs. 42/2004)</t>
  </si>
  <si>
    <t>Spese tecniche e generali</t>
  </si>
  <si>
    <t>Spese per indagini specifiche per la qualità energetica ed ambientale</t>
  </si>
  <si>
    <t>DIFFERENZIALE DI COSTO CONNESSO ALLA QUALITA' AGGIUNTIVA</t>
  </si>
  <si>
    <t>Difficoltà di accessibilità di cantiere o lavorazioni particolarmente onerose</t>
  </si>
  <si>
    <r>
      <t xml:space="preserve"> Q 5</t>
    </r>
    <r>
      <rPr>
        <b/>
        <sz val="12"/>
        <rFont val="MS Sans Serif"/>
        <family val="2"/>
      </rPr>
      <t xml:space="preserve">                  ARTICOLAZIONE  COMPLESSIVA  DEI  COSTI DEL RECUPERO SECONDARIO</t>
    </r>
  </si>
  <si>
    <t>Q7</t>
  </si>
  <si>
    <t>Q8</t>
  </si>
  <si>
    <r>
      <t xml:space="preserve">ATTESTATO DI CONFORMITA'     </t>
    </r>
    <r>
      <rPr>
        <b/>
        <sz val="10"/>
        <rFont val="MS Sans Serif"/>
        <family val="2"/>
      </rPr>
      <t>(da compilare a fine lavori)</t>
    </r>
  </si>
  <si>
    <t>Demolizioni di superfetazioni (in caso di ristrutturazioni edilizie)</t>
  </si>
  <si>
    <t xml:space="preserve"> Rilievi ed indagini preliminari</t>
  </si>
  <si>
    <t>LOCALIZZAZIONE  ZONA</t>
  </si>
  <si>
    <t>INFORMAZIONI INERENTI LA COMPILAZIONE DEL QTE</t>
  </si>
  <si>
    <t>% utilizzate</t>
  </si>
  <si>
    <t>legale/ proprietario del</t>
  </si>
  <si>
    <t>legale / proprietario del</t>
  </si>
  <si>
    <t>DA COMPILARE CONTESTUALMENTE ALLA REDAZIONE DEL QTE VARIANTE</t>
  </si>
  <si>
    <t>Q9</t>
  </si>
  <si>
    <t>DIFFERENZIALE DI COSTO CONNNESSO ALLA QUALITA' AGGIUNTIVA (applicabile solo per recupero integrale dell'edificio: primario+secondario)</t>
  </si>
  <si>
    <t>QUALITA' ENERGETICA</t>
  </si>
  <si>
    <t>da valutare</t>
  </si>
  <si>
    <t>5.a</t>
  </si>
  <si>
    <t>5.b</t>
  </si>
  <si>
    <t>5.d</t>
  </si>
  <si>
    <t>5.e</t>
  </si>
  <si>
    <t>5.f</t>
  </si>
  <si>
    <t>5.g</t>
  </si>
  <si>
    <t xml:space="preserve">COSTO DI REALIZZAZIONE TECNICA (C.R.P.)     </t>
  </si>
  <si>
    <t>intervento di adeguamento sismico</t>
  </si>
  <si>
    <t xml:space="preserve">COSTO TOTALE (C.T.P.)      </t>
  </si>
  <si>
    <t>Qualità ambientale del progetto: punteggio sostenibilità ambientale 2≤p≤5                                                       p =</t>
  </si>
  <si>
    <t>TOTALE SUPERFICI AMMESSE A CONTRIBUTO</t>
  </si>
  <si>
    <t>COSTO TOTALE DELL'INTERVENTO (C.T.P.)</t>
  </si>
  <si>
    <t>COSTO DI REALIZZAZIONE TECNICA (C.R.S.)</t>
  </si>
  <si>
    <t>COSTO TOTALE DEL RECUPERO (C.T.R.)</t>
  </si>
  <si>
    <t>COSTO DI ACQUISIZIONE DELL'IMMOBILE</t>
  </si>
  <si>
    <t>COSTO TOTALE DELL'INTERVENTO (C.T.S.)</t>
  </si>
  <si>
    <t>COSTO DI REALIZZAZIONE TECNICA (C.R.P.)</t>
  </si>
  <si>
    <t>€/mq di Sc</t>
  </si>
  <si>
    <t>C.T.P.+C.T.S.+ ACQ. = C.T.R.</t>
  </si>
  <si>
    <t>legale del</t>
  </si>
  <si>
    <r>
      <t>_________</t>
    </r>
    <r>
      <rPr>
        <sz val="10"/>
        <rFont val="MS Sans Serif"/>
        <family val="2"/>
      </rPr>
      <t xml:space="preserve"> , lì </t>
    </r>
    <r>
      <rPr>
        <b/>
        <sz val="10"/>
        <rFont val="MS Sans Serif"/>
        <family val="2"/>
      </rPr>
      <t>_________</t>
    </r>
  </si>
  <si>
    <t xml:space="preserve">COSTO DI REALIZZAZIONE TECNICA (C.R.P.)      </t>
  </si>
  <si>
    <t>5.c</t>
  </si>
  <si>
    <t xml:space="preserve"> COSTO DI REALIZZAZIONE TECNICA (C.R.P.)</t>
  </si>
  <si>
    <t xml:space="preserve"> COSTO DI ACQUISIZIONE DELL'IMMOBILE</t>
  </si>
  <si>
    <t xml:space="preserve">Spese tecniche e generali </t>
  </si>
  <si>
    <r>
      <t xml:space="preserve">riparazione o intervento locale                 </t>
    </r>
    <r>
      <rPr>
        <i/>
        <sz val="10"/>
        <rFont val="Arial"/>
        <family val="2"/>
      </rPr>
      <t>oppure</t>
    </r>
  </si>
  <si>
    <r>
      <t xml:space="preserve">intervento di miglioramento sismico        </t>
    </r>
    <r>
      <rPr>
        <i/>
        <sz val="10"/>
        <rFont val="Arial"/>
        <family val="2"/>
      </rPr>
      <t xml:space="preserve"> oppure</t>
    </r>
  </si>
  <si>
    <r>
      <t xml:space="preserve">APE post-operam in classe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 (per min 80% alloggi)       </t>
    </r>
    <r>
      <rPr>
        <i/>
        <sz val="10"/>
        <rFont val="Arial"/>
        <family val="2"/>
      </rPr>
      <t>oppure</t>
    </r>
  </si>
  <si>
    <r>
      <t xml:space="preserve">APE post-operam in classe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(per min 80% alloggi)     </t>
    </r>
    <r>
      <rPr>
        <i/>
        <sz val="10"/>
        <rFont val="Arial"/>
        <family val="2"/>
      </rPr>
      <t xml:space="preserve">  oppure</t>
    </r>
  </si>
  <si>
    <r>
      <t xml:space="preserve">APE post-operam in classe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(per min 80% alloggi)       </t>
    </r>
    <r>
      <rPr>
        <i/>
        <sz val="10"/>
        <rFont val="Arial"/>
        <family val="2"/>
      </rPr>
      <t>oppure</t>
    </r>
  </si>
  <si>
    <r>
      <t xml:space="preserve">APE post-operam in classe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(per min 80% alloggi)</t>
    </r>
  </si>
  <si>
    <t>Q6   ARTICOLAZIONE DEI COSTI COMPLESSIVI DEL RECUPERO</t>
  </si>
  <si>
    <t xml:space="preserve">Q10 </t>
  </si>
  <si>
    <t xml:space="preserve"> Q 4      ARTICOLAZIONE  COMPLESSIVA  DEI  COSTI DEL RECUPERO PRIMARIO</t>
  </si>
  <si>
    <t xml:space="preserve"> Q 4           ARTICOLAZIONE  COMPLESSIVA  DEI  COSTI DEL RECUPERO PRIMARIO</t>
  </si>
  <si>
    <t xml:space="preserve"> Q 3            DATI  DI  PROGETTO</t>
  </si>
  <si>
    <r>
      <t xml:space="preserve"> Q 1</t>
    </r>
    <r>
      <rPr>
        <b/>
        <sz val="12"/>
        <rFont val="MS Sans Serif"/>
        <family val="2"/>
      </rPr>
      <t xml:space="preserve">            IDENTIFICAZIONE DELL'INTERVENTO</t>
    </r>
  </si>
  <si>
    <r>
      <t>f) Sc recupero secondario (Su+70%</t>
    </r>
    <r>
      <rPr>
        <sz val="8"/>
        <rFont val="MS Sans Serif"/>
        <family val="2"/>
      </rPr>
      <t>[Snr (all.)+Sp]</t>
    </r>
    <r>
      <rPr>
        <sz val="8"/>
        <rFont val="MS Sans Serif"/>
        <family val="2"/>
      </rPr>
      <t>)</t>
    </r>
  </si>
  <si>
    <t xml:space="preserve">COSTO DI REALIZZAZIONE TECNICA (C.R.S.)   </t>
  </si>
  <si>
    <t xml:space="preserve">COSTO TOTALE (C.T.S.)    </t>
  </si>
  <si>
    <t>Qualità ambientale del progetto: raggiungimento del punteggio 2≤p≤5 di sostenibilità ambientale           p =</t>
  </si>
  <si>
    <t>Altezza virtuale maggiore o uguale a 4,5 m e/o mq lordo/mq netto maggiore di 1,2</t>
  </si>
  <si>
    <t>Per presenza superiore al 50% del totale di alloggi con Su&lt;60mq</t>
  </si>
  <si>
    <r>
      <t xml:space="preserve">APE post-operam in classe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 (per min 80% alloggi)            </t>
    </r>
    <r>
      <rPr>
        <i/>
        <sz val="10"/>
        <rFont val="Arial"/>
        <family val="2"/>
      </rPr>
      <t>oppure</t>
    </r>
  </si>
  <si>
    <r>
      <t xml:space="preserve">APE post-operam in classe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(per min 80% alloggi)          </t>
    </r>
    <r>
      <rPr>
        <i/>
        <sz val="10"/>
        <rFont val="Arial"/>
        <family val="2"/>
      </rPr>
      <t xml:space="preserve">  oppure</t>
    </r>
  </si>
  <si>
    <r>
      <t xml:space="preserve">APE post-operam in classe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(per min 80% alloggi)            </t>
    </r>
    <r>
      <rPr>
        <i/>
        <sz val="10"/>
        <rFont val="Arial"/>
        <family val="2"/>
      </rPr>
      <t>oppure</t>
    </r>
  </si>
  <si>
    <r>
      <t xml:space="preserve">APE post-operam in classe </t>
    </r>
    <r>
      <rPr>
        <b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, con APE ante-operam in classe </t>
    </r>
    <r>
      <rPr>
        <b/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(per min 80% alloggi)           </t>
    </r>
    <r>
      <rPr>
        <i/>
        <sz val="10"/>
        <color indexed="8"/>
        <rFont val="Arial"/>
        <family val="2"/>
      </rPr>
      <t>oppure</t>
    </r>
  </si>
  <si>
    <r>
      <t xml:space="preserve">APE post-operam in classe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(per min 80% alloggi)         </t>
    </r>
    <r>
      <rPr>
        <i/>
        <sz val="10"/>
        <rFont val="Arial"/>
        <family val="2"/>
      </rPr>
      <t xml:space="preserve">  oppure</t>
    </r>
  </si>
  <si>
    <r>
      <t xml:space="preserve">APE post-operam in classe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, con APE ante-operam in classe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(per min 80% alloggi)           </t>
    </r>
    <r>
      <rPr>
        <i/>
        <sz val="10"/>
        <rFont val="Arial"/>
        <family val="2"/>
      </rPr>
      <t>oppure</t>
    </r>
  </si>
  <si>
    <r>
      <t xml:space="preserve">DIFFERENZIALE DI COSTO CONNNESSO ALLA QUALITA' AGGIUNTIVA </t>
    </r>
    <r>
      <rPr>
        <i/>
        <sz val="10"/>
        <rFont val="Arial"/>
        <family val="2"/>
      </rPr>
      <t>(applicabile solo per recupero integrale dell'edificio: primario+secondario)</t>
    </r>
  </si>
  <si>
    <t>Superamento di barriere architettoniche per almeno il 20% degli alloggi recuperati</t>
  </si>
  <si>
    <t xml:space="preserve">COSTO TOTALE (C.T.R.)     </t>
  </si>
  <si>
    <t>N.B.: LE CELLE GRIGIE SONO BLOCCATE</t>
  </si>
  <si>
    <t>N.B.:LE CELLE GRIGIE SONO BLOCCATE</t>
  </si>
  <si>
    <t>N.B.: LE CELLE COLORATE CONTENGONO FORMULE MA NON SONO BLOCCATE</t>
  </si>
  <si>
    <t>≤ 45% Su</t>
  </si>
  <si>
    <t>Importo max del contributo</t>
  </si>
  <si>
    <r>
      <t>C.T.R.</t>
    </r>
    <r>
      <rPr>
        <sz val="10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per unità immobiliari </t>
    </r>
  </si>
  <si>
    <t>CTP+CTS+ACQU.</t>
  </si>
  <si>
    <t>C.T.P.+ACQ. = C.T.R.</t>
  </si>
  <si>
    <t>Sc</t>
  </si>
  <si>
    <t>=   €/mq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</si>
</sst>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/m/yy"/>
    <numFmt numFmtId="185" formatCode="d\-mmm\-yy"/>
    <numFmt numFmtId="186" formatCode="d\-mmm"/>
    <numFmt numFmtId="187" formatCode="h\.mm\ AM/PM"/>
    <numFmt numFmtId="188" formatCode="h\.mm\.ss\ AM/PM"/>
    <numFmt numFmtId="189" formatCode="h\.mm"/>
    <numFmt numFmtId="190" formatCode="h\.mm\.ss"/>
    <numFmt numFmtId="191" formatCode="d/m/yy\ h\.mm"/>
    <numFmt numFmtId="192" formatCode="dd\.mm\.yy"/>
    <numFmt numFmtId="193" formatCode="#,##0.0"/>
    <numFmt numFmtId="194" formatCode="0.0"/>
    <numFmt numFmtId="195" formatCode="0.0%"/>
    <numFmt numFmtId="196" formatCode="&quot;€&quot;\ #,##0.00"/>
    <numFmt numFmtId="197" formatCode="0.00000"/>
    <numFmt numFmtId="198" formatCode="0.0000"/>
    <numFmt numFmtId="199" formatCode="0.000"/>
    <numFmt numFmtId="200" formatCode="#,##0.000"/>
    <numFmt numFmtId="201" formatCode="0.0000000"/>
    <numFmt numFmtId="202" formatCode="0.000000"/>
    <numFmt numFmtId="203" formatCode="0.000000000"/>
    <numFmt numFmtId="204" formatCode="0.0000000000"/>
    <numFmt numFmtId="205" formatCode="0.00000000"/>
    <numFmt numFmtId="206" formatCode="_-* #,##0.0_-;\-* #,##0.0_-;_-* &quot;-&quot;_-;_-@_-"/>
    <numFmt numFmtId="207" formatCode="_-* #,##0.00_-;\-* #,##0.00_-;_-* &quot;-&quot;_-;_-@_-"/>
    <numFmt numFmtId="208" formatCode="_-[$€-2]\ * #,##0.00_-;\-[$€-2]\ * #,##0.00_-;_-[$€-2]\ * &quot;-&quot;??_-"/>
    <numFmt numFmtId="209" formatCode="#,##0.00\ _€"/>
    <numFmt numFmtId="210" formatCode="#,##0.00\ &quot;€&quot;"/>
  </numFmts>
  <fonts count="83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u val="single"/>
      <sz val="10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9"/>
      <name val="MS Sans Serif"/>
      <family val="2"/>
    </font>
    <font>
      <b/>
      <sz val="7.5"/>
      <name val="MS Sans Serif"/>
      <family val="2"/>
    </font>
    <font>
      <sz val="9"/>
      <name val="MS Sans Serif"/>
      <family val="2"/>
    </font>
    <font>
      <u val="single"/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20"/>
      <name val="Times New Roman"/>
      <family val="1"/>
    </font>
    <font>
      <sz val="10"/>
      <color indexed="48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2"/>
      <name val="MS Sans Serif"/>
      <family val="2"/>
    </font>
    <font>
      <i/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name val="Arial"/>
      <family val="2"/>
    </font>
    <font>
      <sz val="15"/>
      <name val="MS Sans Serif"/>
      <family val="2"/>
    </font>
    <font>
      <b/>
      <sz val="15"/>
      <name val="MS Sans Serif"/>
      <family val="2"/>
    </font>
    <font>
      <b/>
      <sz val="13.5"/>
      <name val="MS Sans Serif"/>
      <family val="2"/>
    </font>
    <font>
      <sz val="13.5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40"/>
      <name val="MS Sans Serif"/>
      <family val="2"/>
    </font>
    <font>
      <b/>
      <sz val="3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00B0F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2" applyNumberFormat="0" applyFill="0" applyAlignment="0" applyProtection="0"/>
    <xf numFmtId="0" fontId="67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208" fontId="0" fillId="0" borderId="0" applyFont="0" applyFill="0" applyBorder="0" applyAlignment="0" applyProtection="0"/>
    <xf numFmtId="0" fontId="6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70" fillId="20" borderId="5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1" fillId="1" borderId="10" xfId="50" applyFill="1" applyBorder="1">
      <alignment/>
      <protection/>
    </xf>
    <xf numFmtId="0" fontId="1" fillId="1" borderId="11" xfId="50" applyFill="1" applyBorder="1">
      <alignment/>
      <protection/>
    </xf>
    <xf numFmtId="0" fontId="1" fillId="1" borderId="12" xfId="50" applyFill="1" applyBorder="1">
      <alignment/>
      <protection/>
    </xf>
    <xf numFmtId="0" fontId="1" fillId="0" borderId="0" xfId="50">
      <alignment/>
      <protection/>
    </xf>
    <xf numFmtId="0" fontId="1" fillId="1" borderId="13" xfId="50" applyFill="1" applyBorder="1">
      <alignment/>
      <protection/>
    </xf>
    <xf numFmtId="0" fontId="1" fillId="1" borderId="0" xfId="50" applyFill="1" applyBorder="1">
      <alignment/>
      <protection/>
    </xf>
    <xf numFmtId="0" fontId="1" fillId="1" borderId="14" xfId="50" applyFill="1" applyBorder="1">
      <alignment/>
      <protection/>
    </xf>
    <xf numFmtId="0" fontId="1" fillId="0" borderId="10" xfId="50" applyBorder="1">
      <alignment/>
      <protection/>
    </xf>
    <xf numFmtId="0" fontId="1" fillId="0" borderId="11" xfId="50" applyBorder="1">
      <alignment/>
      <protection/>
    </xf>
    <xf numFmtId="0" fontId="1" fillId="0" borderId="12" xfId="50" applyBorder="1">
      <alignment/>
      <protection/>
    </xf>
    <xf numFmtId="0" fontId="1" fillId="0" borderId="13" xfId="50" applyBorder="1">
      <alignment/>
      <protection/>
    </xf>
    <xf numFmtId="0" fontId="1" fillId="0" borderId="0" xfId="50" applyBorder="1">
      <alignment/>
      <protection/>
    </xf>
    <xf numFmtId="0" fontId="1" fillId="0" borderId="14" xfId="50" applyBorder="1">
      <alignment/>
      <protection/>
    </xf>
    <xf numFmtId="0" fontId="1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3" fillId="0" borderId="0" xfId="50" applyFont="1">
      <alignment/>
      <protection/>
    </xf>
    <xf numFmtId="0" fontId="1" fillId="0" borderId="0" xfId="50" applyFont="1">
      <alignment/>
      <protection/>
    </xf>
    <xf numFmtId="0" fontId="1" fillId="0" borderId="15" xfId="50" applyBorder="1">
      <alignment/>
      <protection/>
    </xf>
    <xf numFmtId="0" fontId="1" fillId="0" borderId="16" xfId="50" applyBorder="1">
      <alignment/>
      <protection/>
    </xf>
    <xf numFmtId="0" fontId="5" fillId="0" borderId="17" xfId="50" applyFont="1" applyBorder="1" applyAlignment="1">
      <alignment horizontal="center"/>
      <protection/>
    </xf>
    <xf numFmtId="0" fontId="1" fillId="0" borderId="17" xfId="50" applyBorder="1" applyAlignment="1">
      <alignment horizontal="center"/>
      <protection/>
    </xf>
    <xf numFmtId="0" fontId="1" fillId="0" borderId="18" xfId="50" applyBorder="1">
      <alignment/>
      <protection/>
    </xf>
    <xf numFmtId="0" fontId="1" fillId="0" borderId="19" xfId="50" applyBorder="1">
      <alignment/>
      <protection/>
    </xf>
    <xf numFmtId="0" fontId="1" fillId="0" borderId="14" xfId="50" applyBorder="1" applyAlignment="1">
      <alignment horizontal="center"/>
      <protection/>
    </xf>
    <xf numFmtId="0" fontId="2" fillId="0" borderId="20" xfId="50" applyFont="1" applyBorder="1">
      <alignment/>
      <protection/>
    </xf>
    <xf numFmtId="0" fontId="6" fillId="1" borderId="18" xfId="50" applyFont="1" applyFill="1" applyBorder="1">
      <alignment/>
      <protection/>
    </xf>
    <xf numFmtId="0" fontId="1" fillId="1" borderId="18" xfId="50" applyFill="1" applyBorder="1">
      <alignment/>
      <protection/>
    </xf>
    <xf numFmtId="0" fontId="1" fillId="1" borderId="19" xfId="50" applyFill="1" applyBorder="1">
      <alignment/>
      <protection/>
    </xf>
    <xf numFmtId="0" fontId="2" fillId="0" borderId="13" xfId="50" applyFont="1" applyBorder="1">
      <alignment/>
      <protection/>
    </xf>
    <xf numFmtId="0" fontId="2" fillId="0" borderId="0" xfId="50" applyFont="1" applyBorder="1">
      <alignment/>
      <protection/>
    </xf>
    <xf numFmtId="0" fontId="2" fillId="0" borderId="0" xfId="50" applyFont="1">
      <alignment/>
      <protection/>
    </xf>
    <xf numFmtId="0" fontId="2" fillId="0" borderId="18" xfId="50" applyFont="1" applyBorder="1">
      <alignment/>
      <protection/>
    </xf>
    <xf numFmtId="0" fontId="1" fillId="0" borderId="21" xfId="50" applyBorder="1">
      <alignment/>
      <protection/>
    </xf>
    <xf numFmtId="3" fontId="1" fillId="0" borderId="18" xfId="50" applyNumberFormat="1" applyBorder="1">
      <alignment/>
      <protection/>
    </xf>
    <xf numFmtId="0" fontId="1" fillId="0" borderId="0" xfId="51">
      <alignment/>
      <protection/>
    </xf>
    <xf numFmtId="0" fontId="1" fillId="0" borderId="0" xfId="51" applyFont="1" applyFill="1" applyBorder="1" applyAlignment="1">
      <alignment horizontal="center"/>
      <protection/>
    </xf>
    <xf numFmtId="182" fontId="1" fillId="0" borderId="18" xfId="67" applyFont="1" applyBorder="1" applyAlignment="1">
      <alignment horizontal="left"/>
    </xf>
    <xf numFmtId="0" fontId="4" fillId="0" borderId="10" xfId="50" applyFont="1" applyBorder="1" applyAlignment="1">
      <alignment horizontal="center" vertical="center"/>
      <protection/>
    </xf>
    <xf numFmtId="0" fontId="1" fillId="0" borderId="10" xfId="50" applyBorder="1" applyAlignment="1">
      <alignment vertical="center"/>
      <protection/>
    </xf>
    <xf numFmtId="0" fontId="1" fillId="0" borderId="12" xfId="50" applyBorder="1" applyAlignment="1">
      <alignment vertical="center"/>
      <protection/>
    </xf>
    <xf numFmtId="0" fontId="4" fillId="0" borderId="12" xfId="50" applyFont="1" applyBorder="1" applyAlignment="1">
      <alignment vertical="center"/>
      <protection/>
    </xf>
    <xf numFmtId="0" fontId="6" fillId="1" borderId="20" xfId="50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fill"/>
    </xf>
    <xf numFmtId="0" fontId="1" fillId="0" borderId="14" xfId="0" applyFont="1" applyBorder="1" applyAlignment="1">
      <alignment horizontal="fill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9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18" xfId="50" applyFont="1" applyBorder="1">
      <alignment/>
      <protection/>
    </xf>
    <xf numFmtId="0" fontId="10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4" fillId="0" borderId="15" xfId="50" applyFont="1" applyBorder="1" applyAlignment="1">
      <alignment vertical="top"/>
      <protection/>
    </xf>
    <xf numFmtId="14" fontId="1" fillId="0" borderId="19" xfId="50" applyNumberFormat="1" applyBorder="1" applyAlignment="1">
      <alignment horizontal="center"/>
      <protection/>
    </xf>
    <xf numFmtId="0" fontId="0" fillId="0" borderId="0" xfId="0" applyAlignment="1">
      <alignment horizontal="center"/>
    </xf>
    <xf numFmtId="3" fontId="10" fillId="0" borderId="17" xfId="0" applyNumberFormat="1" applyFont="1" applyBorder="1" applyAlignment="1">
      <alignment horizontal="center" vertical="top" textRotation="90"/>
    </xf>
    <xf numFmtId="0" fontId="0" fillId="0" borderId="17" xfId="0" applyBorder="1" applyAlignment="1">
      <alignment horizontal="center" vertical="top" textRotation="90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" fillId="0" borderId="13" xfId="50" applyFont="1" applyBorder="1" applyAlignment="1">
      <alignment horizontal="right"/>
      <protection/>
    </xf>
    <xf numFmtId="0" fontId="1" fillId="0" borderId="13" xfId="50" applyFont="1" applyBorder="1" applyAlignment="1">
      <alignment/>
      <protection/>
    </xf>
    <xf numFmtId="0" fontId="1" fillId="0" borderId="17" xfId="50" applyFont="1" applyBorder="1">
      <alignment/>
      <protection/>
    </xf>
    <xf numFmtId="0" fontId="1" fillId="0" borderId="17" xfId="50" applyBorder="1">
      <alignment/>
      <protection/>
    </xf>
    <xf numFmtId="0" fontId="1" fillId="0" borderId="23" xfId="50" applyBorder="1">
      <alignment/>
      <protection/>
    </xf>
    <xf numFmtId="0" fontId="0" fillId="0" borderId="0" xfId="0" applyBorder="1" applyAlignment="1">
      <alignment/>
    </xf>
    <xf numFmtId="0" fontId="22" fillId="0" borderId="14" xfId="0" applyFont="1" applyBorder="1" applyAlignment="1">
      <alignment/>
    </xf>
    <xf numFmtId="0" fontId="1" fillId="1" borderId="12" xfId="5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1" fillId="0" borderId="16" xfId="50" applyFont="1" applyBorder="1">
      <alignment/>
      <protection/>
    </xf>
    <xf numFmtId="0" fontId="1" fillId="0" borderId="22" xfId="50" applyBorder="1">
      <alignment/>
      <protection/>
    </xf>
    <xf numFmtId="0" fontId="4" fillId="0" borderId="0" xfId="50" applyFont="1" applyBorder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195" fontId="0" fillId="0" borderId="0" xfId="0" applyNumberFormat="1" applyBorder="1" applyAlignment="1">
      <alignment/>
    </xf>
    <xf numFmtId="4" fontId="23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2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Alignment="1">
      <alignment/>
    </xf>
    <xf numFmtId="10" fontId="19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4" fontId="1" fillId="0" borderId="16" xfId="50" applyNumberFormat="1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3" fontId="2" fillId="0" borderId="0" xfId="51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9" xfId="50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fill"/>
    </xf>
    <xf numFmtId="0" fontId="1" fillId="0" borderId="14" xfId="0" applyFont="1" applyBorder="1" applyAlignment="1">
      <alignment horizontal="fill"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5" fontId="0" fillId="0" borderId="0" xfId="0" applyNumberFormat="1" applyFont="1" applyBorder="1" applyAlignment="1">
      <alignment/>
    </xf>
    <xf numFmtId="4" fontId="80" fillId="0" borderId="0" xfId="0" applyNumberFormat="1" applyFont="1" applyBorder="1" applyAlignment="1">
      <alignment/>
    </xf>
    <xf numFmtId="0" fontId="80" fillId="0" borderId="0" xfId="0" applyFont="1" applyAlignment="1">
      <alignment/>
    </xf>
    <xf numFmtId="210" fontId="0" fillId="0" borderId="11" xfId="0" applyNumberFormat="1" applyFill="1" applyBorder="1" applyAlignment="1">
      <alignment/>
    </xf>
    <xf numFmtId="2" fontId="0" fillId="0" borderId="13" xfId="0" applyNumberFormat="1" applyFont="1" applyBorder="1" applyAlignment="1">
      <alignment/>
    </xf>
    <xf numFmtId="0" fontId="38" fillId="1" borderId="10" xfId="0" applyFont="1" applyFill="1" applyBorder="1" applyAlignment="1">
      <alignment/>
    </xf>
    <xf numFmtId="0" fontId="38" fillId="1" borderId="11" xfId="0" applyFont="1" applyFill="1" applyBorder="1" applyAlignment="1">
      <alignment/>
    </xf>
    <xf numFmtId="0" fontId="38" fillId="1" borderId="12" xfId="0" applyFont="1" applyFill="1" applyBorder="1" applyAlignment="1">
      <alignment/>
    </xf>
    <xf numFmtId="0" fontId="39" fillId="0" borderId="0" xfId="0" applyFont="1" applyAlignment="1">
      <alignment/>
    </xf>
    <xf numFmtId="0" fontId="39" fillId="1" borderId="13" xfId="0" applyFont="1" applyFill="1" applyBorder="1" applyAlignment="1">
      <alignment/>
    </xf>
    <xf numFmtId="0" fontId="39" fillId="1" borderId="0" xfId="0" applyFont="1" applyFill="1" applyBorder="1" applyAlignment="1">
      <alignment/>
    </xf>
    <xf numFmtId="0" fontId="39" fillId="1" borderId="14" xfId="0" applyFont="1" applyFill="1" applyBorder="1" applyAlignment="1">
      <alignment/>
    </xf>
    <xf numFmtId="0" fontId="38" fillId="1" borderId="15" xfId="0" applyFont="1" applyFill="1" applyBorder="1" applyAlignment="1">
      <alignment/>
    </xf>
    <xf numFmtId="0" fontId="38" fillId="1" borderId="16" xfId="0" applyFont="1" applyFill="1" applyBorder="1" applyAlignment="1">
      <alignment/>
    </xf>
    <xf numFmtId="0" fontId="38" fillId="1" borderId="21" xfId="0" applyFont="1" applyFill="1" applyBorder="1" applyAlignment="1">
      <alignment/>
    </xf>
    <xf numFmtId="0" fontId="39" fillId="1" borderId="10" xfId="0" applyFont="1" applyFill="1" applyBorder="1" applyAlignment="1">
      <alignment/>
    </xf>
    <xf numFmtId="0" fontId="39" fillId="1" borderId="11" xfId="0" applyFont="1" applyFill="1" applyBorder="1" applyAlignment="1">
      <alignment/>
    </xf>
    <xf numFmtId="0" fontId="39" fillId="1" borderId="12" xfId="0" applyFont="1" applyFill="1" applyBorder="1" applyAlignment="1">
      <alignment/>
    </xf>
    <xf numFmtId="0" fontId="39" fillId="1" borderId="15" xfId="0" applyFont="1" applyFill="1" applyBorder="1" applyAlignment="1">
      <alignment/>
    </xf>
    <xf numFmtId="0" fontId="39" fillId="1" borderId="16" xfId="0" applyFont="1" applyFill="1" applyBorder="1" applyAlignment="1">
      <alignment/>
    </xf>
    <xf numFmtId="0" fontId="39" fillId="1" borderId="21" xfId="0" applyFont="1" applyFill="1" applyBorder="1" applyAlignment="1">
      <alignment/>
    </xf>
    <xf numFmtId="0" fontId="39" fillId="1" borderId="0" xfId="0" applyFont="1" applyFill="1" applyAlignment="1">
      <alignment horizontal="center"/>
    </xf>
    <xf numFmtId="0" fontId="2" fillId="1" borderId="18" xfId="50" applyFont="1" applyFill="1" applyBorder="1">
      <alignment/>
      <protection/>
    </xf>
    <xf numFmtId="0" fontId="2" fillId="1" borderId="19" xfId="50" applyFont="1" applyFill="1" applyBorder="1">
      <alignment/>
      <protection/>
    </xf>
    <xf numFmtId="0" fontId="5" fillId="1" borderId="0" xfId="0" applyFont="1" applyFill="1" applyAlignment="1">
      <alignment/>
    </xf>
    <xf numFmtId="0" fontId="9" fillId="1" borderId="0" xfId="0" applyFont="1" applyFill="1" applyAlignment="1">
      <alignment/>
    </xf>
    <xf numFmtId="0" fontId="14" fillId="0" borderId="2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" fontId="20" fillId="0" borderId="16" xfId="0" applyNumberFormat="1" applyFont="1" applyBorder="1" applyAlignment="1">
      <alignment horizontal="left"/>
    </xf>
    <xf numFmtId="4" fontId="20" fillId="0" borderId="21" xfId="0" applyNumberFormat="1" applyFon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11" xfId="51" applyBorder="1" applyProtection="1">
      <alignment/>
      <protection locked="0"/>
    </xf>
    <xf numFmtId="0" fontId="2" fillId="0" borderId="11" xfId="51" applyFont="1" applyBorder="1" applyProtection="1">
      <alignment/>
      <protection locked="0"/>
    </xf>
    <xf numFmtId="3" fontId="1" fillId="0" borderId="11" xfId="51" applyNumberFormat="1" applyBorder="1" applyProtection="1">
      <alignment/>
      <protection locked="0"/>
    </xf>
    <xf numFmtId="0" fontId="1" fillId="0" borderId="0" xfId="51" applyProtection="1">
      <alignment/>
      <protection locked="0"/>
    </xf>
    <xf numFmtId="0" fontId="1" fillId="0" borderId="0" xfId="51" applyBorder="1" applyProtection="1">
      <alignment/>
      <protection locked="0"/>
    </xf>
    <xf numFmtId="0" fontId="2" fillId="0" borderId="0" xfId="51" applyFont="1" applyBorder="1" applyProtection="1">
      <alignment/>
      <protection locked="0"/>
    </xf>
    <xf numFmtId="0" fontId="2" fillId="0" borderId="0" xfId="51" applyFont="1" applyBorder="1" applyAlignment="1" applyProtection="1">
      <alignment horizontal="center"/>
      <protection locked="0"/>
    </xf>
    <xf numFmtId="0" fontId="1" fillId="0" borderId="0" xfId="5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4" fontId="16" fillId="0" borderId="17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7" fillId="0" borderId="0" xfId="51" applyFont="1" applyFill="1" applyBorder="1" applyAlignment="1" applyProtection="1">
      <alignment horizontal="center"/>
      <protection locked="0"/>
    </xf>
    <xf numFmtId="0" fontId="1" fillId="0" borderId="0" xfId="51" applyFont="1" applyFill="1" applyBorder="1" applyAlignment="1" applyProtection="1">
      <alignment horizontal="center"/>
      <protection locked="0"/>
    </xf>
    <xf numFmtId="3" fontId="2" fillId="0" borderId="0" xfId="51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2" fontId="81" fillId="0" borderId="17" xfId="0" applyNumberFormat="1" applyFont="1" applyBorder="1" applyAlignment="1" applyProtection="1">
      <alignment horizontal="center" wrapText="1"/>
      <protection locked="0"/>
    </xf>
    <xf numFmtId="195" fontId="0" fillId="0" borderId="17" xfId="0" applyNumberFormat="1" applyBorder="1" applyAlignment="1" applyProtection="1">
      <alignment/>
      <protection locked="0"/>
    </xf>
    <xf numFmtId="195" fontId="0" fillId="0" borderId="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 applyProtection="1">
      <alignment/>
      <protection locked="0"/>
    </xf>
    <xf numFmtId="195" fontId="0" fillId="0" borderId="17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51" applyFont="1" applyFill="1" applyBorder="1" applyAlignment="1" applyProtection="1">
      <alignment horizontal="center"/>
      <protection locked="0"/>
    </xf>
    <xf numFmtId="3" fontId="16" fillId="0" borderId="0" xfId="51" applyNumberFormat="1" applyFont="1" applyFill="1" applyBorder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right"/>
      <protection locked="0"/>
    </xf>
    <xf numFmtId="0" fontId="37" fillId="0" borderId="18" xfId="51" applyFont="1" applyFill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195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16" fillId="0" borderId="0" xfId="51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4" fontId="21" fillId="0" borderId="0" xfId="0" applyNumberFormat="1" applyFont="1" applyBorder="1" applyAlignment="1" applyProtection="1">
      <alignment/>
      <protection locked="0"/>
    </xf>
    <xf numFmtId="0" fontId="37" fillId="0" borderId="0" xfId="5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51" applyFont="1" applyAlignment="1" applyProtection="1">
      <alignment horizontal="center"/>
      <protection locked="0"/>
    </xf>
    <xf numFmtId="0" fontId="2" fillId="0" borderId="0" xfId="5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7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3" fontId="2" fillId="0" borderId="0" xfId="51" applyNumberFormat="1" applyFont="1" applyFill="1" applyBorder="1" applyAlignment="1" applyProtection="1">
      <alignment horizontal="left"/>
      <protection locked="0"/>
    </xf>
    <xf numFmtId="0" fontId="16" fillId="0" borderId="18" xfId="5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/>
      <protection locked="0"/>
    </xf>
    <xf numFmtId="195" fontId="0" fillId="0" borderId="0" xfId="0" applyNumberFormat="1" applyBorder="1" applyAlignment="1" applyProtection="1">
      <alignment/>
      <protection locked="0"/>
    </xf>
    <xf numFmtId="4" fontId="23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10" fontId="15" fillId="0" borderId="17" xfId="0" applyNumberFormat="1" applyFont="1" applyBorder="1" applyAlignment="1" applyProtection="1">
      <alignment/>
      <protection/>
    </xf>
    <xf numFmtId="10" fontId="15" fillId="0" borderId="20" xfId="0" applyNumberFormat="1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39" fillId="1" borderId="10" xfId="0" applyFont="1" applyFill="1" applyBorder="1" applyAlignment="1" applyProtection="1">
      <alignment/>
      <protection locked="0"/>
    </xf>
    <xf numFmtId="0" fontId="39" fillId="1" borderId="11" xfId="0" applyFont="1" applyFill="1" applyBorder="1" applyAlignment="1" applyProtection="1">
      <alignment/>
      <protection locked="0"/>
    </xf>
    <xf numFmtId="0" fontId="39" fillId="1" borderId="12" xfId="0" applyFont="1" applyFill="1" applyBorder="1" applyAlignment="1" applyProtection="1">
      <alignment/>
      <protection locked="0"/>
    </xf>
    <xf numFmtId="0" fontId="39" fillId="1" borderId="13" xfId="0" applyFont="1" applyFill="1" applyBorder="1" applyAlignment="1" applyProtection="1">
      <alignment/>
      <protection locked="0"/>
    </xf>
    <xf numFmtId="0" fontId="39" fillId="1" borderId="0" xfId="0" applyFont="1" applyFill="1" applyBorder="1" applyAlignment="1" applyProtection="1">
      <alignment/>
      <protection locked="0"/>
    </xf>
    <xf numFmtId="0" fontId="39" fillId="1" borderId="14" xfId="0" applyFont="1" applyFill="1" applyBorder="1" applyAlignment="1" applyProtection="1">
      <alignment/>
      <protection locked="0"/>
    </xf>
    <xf numFmtId="0" fontId="39" fillId="1" borderId="15" xfId="0" applyFont="1" applyFill="1" applyBorder="1" applyAlignment="1" applyProtection="1">
      <alignment/>
      <protection locked="0"/>
    </xf>
    <xf numFmtId="0" fontId="39" fillId="1" borderId="16" xfId="0" applyFont="1" applyFill="1" applyBorder="1" applyAlignment="1" applyProtection="1">
      <alignment/>
      <protection locked="0"/>
    </xf>
    <xf numFmtId="0" fontId="39" fillId="1" borderId="21" xfId="0" applyFont="1" applyFill="1" applyBorder="1" applyAlignment="1" applyProtection="1">
      <alignment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49" fontId="15" fillId="0" borderId="23" xfId="0" applyNumberFormat="1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 textRotation="90" wrapText="1"/>
      <protection locked="0"/>
    </xf>
    <xf numFmtId="0" fontId="0" fillId="0" borderId="17" xfId="0" applyFont="1" applyBorder="1" applyAlignment="1" applyProtection="1">
      <alignment/>
      <protection locked="0"/>
    </xf>
    <xf numFmtId="2" fontId="0" fillId="0" borderId="17" xfId="0" applyNumberFormat="1" applyFont="1" applyBorder="1" applyAlignment="1" applyProtection="1">
      <alignment/>
      <protection locked="0"/>
    </xf>
    <xf numFmtId="10" fontId="0" fillId="0" borderId="17" xfId="52" applyNumberFormat="1" applyFont="1" applyBorder="1" applyProtection="1">
      <alignment/>
      <protection locked="0"/>
    </xf>
    <xf numFmtId="210" fontId="0" fillId="0" borderId="17" xfId="52" applyNumberFormat="1" applyFont="1" applyBorder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8" fillId="1" borderId="15" xfId="0" applyFont="1" applyFill="1" applyBorder="1" applyAlignment="1" applyProtection="1">
      <alignment/>
      <protection locked="0"/>
    </xf>
    <xf numFmtId="0" fontId="38" fillId="1" borderId="16" xfId="0" applyFont="1" applyFill="1" applyBorder="1" applyAlignment="1" applyProtection="1">
      <alignment/>
      <protection locked="0"/>
    </xf>
    <xf numFmtId="0" fontId="38" fillId="1" borderId="21" xfId="0" applyFont="1" applyFill="1" applyBorder="1" applyAlignment="1" applyProtection="1">
      <alignment/>
      <protection locked="0"/>
    </xf>
    <xf numFmtId="210" fontId="0" fillId="0" borderId="0" xfId="0" applyNumberFormat="1" applyFill="1" applyBorder="1" applyAlignment="1" applyProtection="1">
      <alignment/>
      <protection locked="0"/>
    </xf>
    <xf numFmtId="0" fontId="38" fillId="1" borderId="10" xfId="0" applyFont="1" applyFill="1" applyBorder="1" applyAlignment="1" applyProtection="1">
      <alignment/>
      <protection locked="0"/>
    </xf>
    <xf numFmtId="0" fontId="38" fillId="1" borderId="11" xfId="0" applyFont="1" applyFill="1" applyBorder="1" applyAlignment="1" applyProtection="1">
      <alignment/>
      <protection locked="0"/>
    </xf>
    <xf numFmtId="0" fontId="38" fillId="1" borderId="12" xfId="0" applyFont="1" applyFill="1" applyBorder="1" applyAlignment="1" applyProtection="1">
      <alignment/>
      <protection locked="0"/>
    </xf>
    <xf numFmtId="2" fontId="0" fillId="0" borderId="23" xfId="0" applyNumberFormat="1" applyFont="1" applyBorder="1" applyAlignment="1" applyProtection="1">
      <alignment/>
      <protection locked="0"/>
    </xf>
    <xf numFmtId="4" fontId="80" fillId="0" borderId="17" xfId="0" applyNumberFormat="1" applyFont="1" applyBorder="1" applyAlignment="1" applyProtection="1">
      <alignment/>
      <protection locked="0"/>
    </xf>
    <xf numFmtId="195" fontId="0" fillId="0" borderId="17" xfId="0" applyNumberFormat="1" applyFont="1" applyBorder="1" applyAlignment="1" applyProtection="1">
      <alignment/>
      <protection locked="0"/>
    </xf>
    <xf numFmtId="195" fontId="0" fillId="0" borderId="17" xfId="0" applyNumberFormat="1" applyFont="1" applyBorder="1" applyAlignment="1" applyProtection="1">
      <alignment horizontal="right"/>
      <protection locked="0"/>
    </xf>
    <xf numFmtId="49" fontId="0" fillId="0" borderId="17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4" fontId="80" fillId="0" borderId="0" xfId="0" applyNumberFormat="1" applyFont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1" fillId="0" borderId="11" xfId="51" applyFont="1" applyBorder="1" applyProtection="1">
      <alignment/>
      <protection locked="0"/>
    </xf>
    <xf numFmtId="0" fontId="82" fillId="0" borderId="11" xfId="51" applyFont="1" applyBorder="1" applyProtection="1">
      <alignment/>
      <protection locked="0"/>
    </xf>
    <xf numFmtId="0" fontId="1" fillId="0" borderId="0" xfId="51" applyFont="1" applyBorder="1" applyAlignment="1" applyProtection="1">
      <alignment horizontal="center"/>
      <protection locked="0"/>
    </xf>
    <xf numFmtId="0" fontId="82" fillId="0" borderId="0" xfId="51" applyFo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95" fontId="0" fillId="0" borderId="0" xfId="0" applyNumberFormat="1" applyFont="1" applyAlignment="1" applyProtection="1">
      <alignment/>
      <protection locked="0"/>
    </xf>
    <xf numFmtId="4" fontId="16" fillId="0" borderId="0" xfId="51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95" fontId="0" fillId="0" borderId="0" xfId="0" applyNumberFormat="1" applyFont="1" applyBorder="1" applyAlignment="1" applyProtection="1">
      <alignment/>
      <protection locked="0"/>
    </xf>
    <xf numFmtId="4" fontId="8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10" fontId="1" fillId="0" borderId="17" xfId="52" applyNumberFormat="1" applyFont="1" applyBorder="1" applyProtection="1">
      <alignment/>
      <protection locked="0"/>
    </xf>
    <xf numFmtId="210" fontId="0" fillId="0" borderId="11" xfId="0" applyNumberFormat="1" applyFill="1" applyBorder="1" applyAlignment="1" applyProtection="1">
      <alignment/>
      <protection locked="0"/>
    </xf>
    <xf numFmtId="195" fontId="0" fillId="0" borderId="17" xfId="0" applyNumberFormat="1" applyBorder="1" applyAlignment="1" applyProtection="1">
      <alignment horizontal="right"/>
      <protection locked="0"/>
    </xf>
    <xf numFmtId="0" fontId="80" fillId="0" borderId="11" xfId="0" applyFont="1" applyFill="1" applyBorder="1" applyAlignment="1" applyProtection="1">
      <alignment/>
      <protection locked="0"/>
    </xf>
    <xf numFmtId="2" fontId="0" fillId="0" borderId="17" xfId="0" applyNumberFormat="1" applyFont="1" applyBorder="1" applyAlignment="1">
      <alignment/>
    </xf>
    <xf numFmtId="49" fontId="16" fillId="0" borderId="12" xfId="0" applyNumberFormat="1" applyFont="1" applyBorder="1" applyAlignment="1" applyProtection="1">
      <alignment vertical="center" textRotation="90" wrapText="1"/>
      <protection locked="0"/>
    </xf>
    <xf numFmtId="2" fontId="0" fillId="0" borderId="17" xfId="0" applyNumberFormat="1" applyFont="1" applyBorder="1" applyAlignment="1" applyProtection="1">
      <alignment horizontal="center" wrapText="1"/>
      <protection locked="0"/>
    </xf>
    <xf numFmtId="4" fontId="16" fillId="0" borderId="17" xfId="0" applyNumberFormat="1" applyFont="1" applyBorder="1" applyAlignment="1" applyProtection="1">
      <alignment/>
      <protection/>
    </xf>
    <xf numFmtId="195" fontId="0" fillId="33" borderId="17" xfId="0" applyNumberFormat="1" applyFont="1" applyFill="1" applyBorder="1" applyAlignment="1" applyProtection="1">
      <alignment/>
      <protection/>
    </xf>
    <xf numFmtId="195" fontId="0" fillId="33" borderId="17" xfId="49" applyNumberFormat="1" applyFont="1" applyFill="1" applyBorder="1" applyAlignment="1" applyProtection="1">
      <alignment horizontal="right" vertical="center"/>
      <protection/>
    </xf>
    <xf numFmtId="195" fontId="0" fillId="33" borderId="17" xfId="49" applyNumberFormat="1" applyFont="1" applyFill="1" applyBorder="1" applyAlignment="1" applyProtection="1">
      <alignment horizontal="center" vertical="center" wrapText="1"/>
      <protection/>
    </xf>
    <xf numFmtId="4" fontId="0" fillId="33" borderId="17" xfId="0" applyNumberFormat="1" applyFont="1" applyFill="1" applyBorder="1" applyAlignment="1" applyProtection="1">
      <alignment/>
      <protection/>
    </xf>
    <xf numFmtId="4" fontId="16" fillId="33" borderId="17" xfId="0" applyNumberFormat="1" applyFont="1" applyFill="1" applyBorder="1" applyAlignment="1" applyProtection="1">
      <alignment/>
      <protection/>
    </xf>
    <xf numFmtId="4" fontId="0" fillId="33" borderId="17" xfId="0" applyNumberFormat="1" applyFont="1" applyFill="1" applyBorder="1" applyAlignment="1" applyProtection="1">
      <alignment horizontal="right" vertical="center"/>
      <protection/>
    </xf>
    <xf numFmtId="10" fontId="0" fillId="33" borderId="0" xfId="0" applyNumberFormat="1" applyFont="1" applyFill="1" applyAlignment="1" applyProtection="1">
      <alignment/>
      <protection/>
    </xf>
    <xf numFmtId="4" fontId="16" fillId="33" borderId="19" xfId="51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 locked="0"/>
    </xf>
    <xf numFmtId="4" fontId="0" fillId="33" borderId="17" xfId="0" applyNumberFormat="1" applyFont="1" applyFill="1" applyBorder="1" applyAlignment="1" applyProtection="1">
      <alignment vertical="center"/>
      <protection/>
    </xf>
    <xf numFmtId="195" fontId="0" fillId="33" borderId="17" xfId="0" applyNumberFormat="1" applyFont="1" applyFill="1" applyBorder="1" applyAlignment="1" applyProtection="1">
      <alignment horizontal="right" vertical="center"/>
      <protection/>
    </xf>
    <xf numFmtId="195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4" fontId="20" fillId="0" borderId="0" xfId="0" applyNumberFormat="1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/>
      <protection/>
    </xf>
    <xf numFmtId="0" fontId="16" fillId="0" borderId="20" xfId="51" applyFont="1" applyFill="1" applyBorder="1" applyAlignment="1" applyProtection="1">
      <alignment horizontal="right"/>
      <protection/>
    </xf>
    <xf numFmtId="4" fontId="21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2" fontId="19" fillId="0" borderId="0" xfId="0" applyNumberFormat="1" applyFont="1" applyBorder="1" applyAlignment="1" applyProtection="1">
      <alignment/>
      <protection/>
    </xf>
    <xf numFmtId="2" fontId="19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4" fontId="1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0" fontId="15" fillId="33" borderId="17" xfId="0" applyNumberFormat="1" applyFont="1" applyFill="1" applyBorder="1" applyAlignment="1" applyProtection="1">
      <alignment/>
      <protection/>
    </xf>
    <xf numFmtId="10" fontId="15" fillId="33" borderId="22" xfId="0" applyNumberFormat="1" applyFont="1" applyFill="1" applyBorder="1" applyAlignment="1" applyProtection="1">
      <alignment/>
      <protection/>
    </xf>
    <xf numFmtId="10" fontId="15" fillId="33" borderId="20" xfId="0" applyNumberFormat="1" applyFont="1" applyFill="1" applyBorder="1" applyAlignment="1" applyProtection="1">
      <alignment/>
      <protection/>
    </xf>
    <xf numFmtId="4" fontId="16" fillId="33" borderId="19" xfId="0" applyNumberFormat="1" applyFont="1" applyFill="1" applyBorder="1" applyAlignment="1" applyProtection="1">
      <alignment horizontal="center"/>
      <protection/>
    </xf>
    <xf numFmtId="4" fontId="27" fillId="33" borderId="17" xfId="0" applyNumberFormat="1" applyFont="1" applyFill="1" applyBorder="1" applyAlignment="1" applyProtection="1">
      <alignment horizontal="center"/>
      <protection/>
    </xf>
    <xf numFmtId="2" fontId="0" fillId="13" borderId="17" xfId="0" applyNumberFormat="1" applyFont="1" applyFill="1" applyBorder="1" applyAlignment="1" applyProtection="1">
      <alignment/>
      <protection/>
    </xf>
    <xf numFmtId="210" fontId="0" fillId="13" borderId="17" xfId="0" applyNumberFormat="1" applyFont="1" applyFill="1" applyBorder="1" applyAlignment="1" applyProtection="1">
      <alignment/>
      <protection/>
    </xf>
    <xf numFmtId="2" fontId="0" fillId="13" borderId="23" xfId="0" applyNumberFormat="1" applyFont="1" applyFill="1" applyBorder="1" applyAlignment="1" applyProtection="1">
      <alignment/>
      <protection/>
    </xf>
    <xf numFmtId="4" fontId="0" fillId="13" borderId="23" xfId="0" applyNumberFormat="1" applyFont="1" applyFill="1" applyBorder="1" applyAlignment="1" applyProtection="1">
      <alignment/>
      <protection/>
    </xf>
    <xf numFmtId="210" fontId="0" fillId="13" borderId="23" xfId="0" applyNumberFormat="1" applyFont="1" applyFill="1" applyBorder="1" applyAlignment="1" applyProtection="1">
      <alignment/>
      <protection/>
    </xf>
    <xf numFmtId="195" fontId="0" fillId="33" borderId="17" xfId="0" applyNumberFormat="1" applyFont="1" applyFill="1" applyBorder="1" applyAlignment="1" applyProtection="1">
      <alignment horizontal="right"/>
      <protection/>
    </xf>
    <xf numFmtId="4" fontId="0" fillId="33" borderId="17" xfId="0" applyNumberFormat="1" applyFont="1" applyFill="1" applyBorder="1" applyAlignment="1" applyProtection="1">
      <alignment horizontal="right"/>
      <protection/>
    </xf>
    <xf numFmtId="0" fontId="0" fillId="33" borderId="17" xfId="0" applyFont="1" applyFill="1" applyBorder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0" fontId="0" fillId="33" borderId="17" xfId="0" applyNumberFormat="1" applyFont="1" applyFill="1" applyBorder="1" applyAlignment="1" applyProtection="1">
      <alignment/>
      <protection/>
    </xf>
    <xf numFmtId="196" fontId="0" fillId="13" borderId="17" xfId="0" applyNumberFormat="1" applyFont="1" applyFill="1" applyBorder="1" applyAlignment="1" applyProtection="1">
      <alignment/>
      <protection/>
    </xf>
    <xf numFmtId="195" fontId="0" fillId="33" borderId="17" xfId="49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/>
      <protection/>
    </xf>
    <xf numFmtId="0" fontId="19" fillId="0" borderId="13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4" fontId="0" fillId="0" borderId="14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 horizontal="left"/>
    </xf>
    <xf numFmtId="4" fontId="20" fillId="0" borderId="21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4" fontId="20" fillId="0" borderId="14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left"/>
    </xf>
    <xf numFmtId="4" fontId="20" fillId="0" borderId="14" xfId="0" applyNumberFormat="1" applyFont="1" applyFill="1" applyBorder="1" applyAlignment="1">
      <alignment horizontal="left"/>
    </xf>
    <xf numFmtId="0" fontId="39" fillId="1" borderId="0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49" fontId="15" fillId="0" borderId="24" xfId="0" applyNumberFormat="1" applyFont="1" applyBorder="1" applyAlignment="1" applyProtection="1">
      <alignment horizontal="center"/>
      <protection locked="0"/>
    </xf>
    <xf numFmtId="210" fontId="0" fillId="0" borderId="17" xfId="0" applyNumberFormat="1" applyFont="1" applyFill="1" applyBorder="1" applyAlignment="1" applyProtection="1">
      <alignment/>
      <protection/>
    </xf>
    <xf numFmtId="210" fontId="0" fillId="0" borderId="23" xfId="0" applyNumberFormat="1" applyFont="1" applyFill="1" applyBorder="1" applyAlignment="1" applyProtection="1">
      <alignment/>
      <protection/>
    </xf>
    <xf numFmtId="2" fontId="0" fillId="0" borderId="17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26" fillId="34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16" fillId="33" borderId="17" xfId="0" applyNumberFormat="1" applyFont="1" applyFill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4" fontId="16" fillId="0" borderId="10" xfId="0" applyNumberFormat="1" applyFont="1" applyFill="1" applyBorder="1" applyAlignment="1" applyProtection="1">
      <alignment horizontal="right"/>
      <protection/>
    </xf>
    <xf numFmtId="0" fontId="27" fillId="0" borderId="12" xfId="0" applyFont="1" applyFill="1" applyBorder="1" applyAlignment="1" applyProtection="1">
      <alignment horizontal="center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5" borderId="13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28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1" xfId="0" applyFill="1" applyBorder="1" applyAlignment="1">
      <alignment/>
    </xf>
    <xf numFmtId="0" fontId="42" fillId="0" borderId="0" xfId="0" applyFont="1" applyAlignment="1">
      <alignment/>
    </xf>
    <xf numFmtId="0" fontId="39" fillId="1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1" fillId="0" borderId="16" xfId="50" applyBorder="1" applyAlignment="1">
      <alignment horizontal="center"/>
      <protection/>
    </xf>
    <xf numFmtId="0" fontId="1" fillId="0" borderId="21" xfId="50" applyBorder="1" applyAlignment="1">
      <alignment horizontal="center"/>
      <protection/>
    </xf>
    <xf numFmtId="0" fontId="12" fillId="0" borderId="13" xfId="50" applyFont="1" applyBorder="1" applyAlignment="1">
      <alignment/>
      <protection/>
    </xf>
    <xf numFmtId="0" fontId="15" fillId="0" borderId="0" xfId="0" applyFont="1" applyBorder="1" applyAlignment="1">
      <alignment/>
    </xf>
    <xf numFmtId="0" fontId="1" fillId="0" borderId="0" xfId="50" applyBorder="1" applyAlignment="1">
      <alignment/>
      <protection/>
    </xf>
    <xf numFmtId="0" fontId="1" fillId="0" borderId="13" xfId="50" applyFont="1" applyBorder="1" applyAlignment="1">
      <alignment/>
      <protection/>
    </xf>
    <xf numFmtId="0" fontId="0" fillId="0" borderId="0" xfId="0" applyAlignment="1">
      <alignment/>
    </xf>
    <xf numFmtId="0" fontId="1" fillId="0" borderId="10" xfId="50" applyFont="1" applyBorder="1" applyAlignment="1">
      <alignment horizontal="left"/>
      <protection/>
    </xf>
    <xf numFmtId="0" fontId="1" fillId="0" borderId="11" xfId="50" applyFont="1" applyBorder="1" applyAlignment="1">
      <alignment horizontal="left"/>
      <protection/>
    </xf>
    <xf numFmtId="0" fontId="1" fillId="0" borderId="12" xfId="50" applyFont="1" applyBorder="1" applyAlignment="1">
      <alignment horizontal="left"/>
      <protection/>
    </xf>
    <xf numFmtId="0" fontId="4" fillId="0" borderId="0" xfId="50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0" xfId="50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50" applyFont="1" applyBorder="1" applyAlignment="1">
      <alignment/>
      <protection/>
    </xf>
    <xf numFmtId="0" fontId="1" fillId="0" borderId="13" xfId="50" applyBorder="1" applyAlignment="1">
      <alignment/>
      <protection/>
    </xf>
    <xf numFmtId="4" fontId="1" fillId="0" borderId="0" xfId="50" applyNumberFormat="1" applyBorder="1" applyAlignment="1">
      <alignment horizontal="left"/>
      <protection/>
    </xf>
    <xf numFmtId="4" fontId="0" fillId="0" borderId="0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0" fontId="1" fillId="0" borderId="0" xfId="50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5" xfId="50" applyFont="1" applyBorder="1" applyAlignment="1">
      <alignment horizontal="left" wrapText="1"/>
      <protection/>
    </xf>
    <xf numFmtId="0" fontId="4" fillId="0" borderId="16" xfId="50" applyFont="1" applyBorder="1" applyAlignment="1">
      <alignment horizontal="left" wrapText="1"/>
      <protection/>
    </xf>
    <xf numFmtId="0" fontId="4" fillId="0" borderId="21" xfId="50" applyFont="1" applyBorder="1" applyAlignment="1">
      <alignment horizontal="left" wrapText="1"/>
      <protection/>
    </xf>
    <xf numFmtId="0" fontId="4" fillId="0" borderId="13" xfId="50" applyFont="1" applyBorder="1" applyAlignment="1">
      <alignment vertical="center"/>
      <protection/>
    </xf>
    <xf numFmtId="0" fontId="4" fillId="0" borderId="13" xfId="50" applyFont="1" applyBorder="1" applyAlignment="1">
      <alignment horizontal="left"/>
      <protection/>
    </xf>
    <xf numFmtId="0" fontId="4" fillId="0" borderId="0" xfId="50" applyFont="1" applyBorder="1" applyAlignment="1">
      <alignment horizontal="left"/>
      <protection/>
    </xf>
    <xf numFmtId="0" fontId="4" fillId="0" borderId="14" xfId="50" applyFont="1" applyBorder="1" applyAlignment="1">
      <alignment horizontal="left"/>
      <protection/>
    </xf>
    <xf numFmtId="0" fontId="4" fillId="0" borderId="13" xfId="50" applyFont="1" applyBorder="1" applyAlignment="1">
      <alignment/>
      <protection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4" fillId="0" borderId="13" xfId="50" applyFont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4" fillId="0" borderId="13" xfId="50" applyFont="1" applyBorder="1" applyAlignment="1">
      <alignment/>
      <protection/>
    </xf>
    <xf numFmtId="0" fontId="1" fillId="0" borderId="20" xfId="50" applyBorder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50" applyBorder="1" applyAlignment="1">
      <alignment/>
      <protection/>
    </xf>
    <xf numFmtId="0" fontId="1" fillId="0" borderId="19" xfId="50" applyBorder="1" applyAlignment="1">
      <alignment/>
      <protection/>
    </xf>
    <xf numFmtId="0" fontId="8" fillId="0" borderId="10" xfId="50" applyFont="1" applyBorder="1" applyAlignment="1">
      <alignment/>
      <protection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" fillId="0" borderId="13" xfId="50" applyBorder="1" applyAlignment="1">
      <alignment horizontal="center"/>
      <protection/>
    </xf>
    <xf numFmtId="0" fontId="1" fillId="0" borderId="0" xfId="50" applyBorder="1" applyAlignment="1">
      <alignment horizontal="center"/>
      <protection/>
    </xf>
    <xf numFmtId="0" fontId="1" fillId="0" borderId="0" xfId="50" applyFont="1" applyAlignment="1">
      <alignment horizontal="center"/>
      <protection/>
    </xf>
    <xf numFmtId="0" fontId="1" fillId="0" borderId="0" xfId="50" applyAlignment="1">
      <alignment horizontal="center"/>
      <protection/>
    </xf>
    <xf numFmtId="0" fontId="1" fillId="0" borderId="18" xfId="50" applyFont="1" applyBorder="1" applyAlignment="1">
      <alignment/>
      <protection/>
    </xf>
    <xf numFmtId="0" fontId="1" fillId="0" borderId="19" xfId="50" applyFont="1" applyBorder="1" applyAlignment="1">
      <alignment/>
      <protection/>
    </xf>
    <xf numFmtId="0" fontId="1" fillId="1" borderId="20" xfId="50" applyFont="1" applyFill="1" applyBorder="1" applyAlignment="1">
      <alignment horizontal="center" vertical="center"/>
      <protection/>
    </xf>
    <xf numFmtId="0" fontId="1" fillId="1" borderId="19" xfId="50" applyFont="1" applyFill="1" applyBorder="1" applyAlignment="1">
      <alignment horizontal="center" vertical="center"/>
      <protection/>
    </xf>
    <xf numFmtId="0" fontId="10" fillId="0" borderId="20" xfId="50" applyFont="1" applyBorder="1" applyAlignment="1">
      <alignment vertical="center"/>
      <protection/>
    </xf>
    <xf numFmtId="0" fontId="15" fillId="0" borderId="19" xfId="0" applyFont="1" applyBorder="1" applyAlignment="1">
      <alignment vertical="center"/>
    </xf>
    <xf numFmtId="0" fontId="4" fillId="1" borderId="20" xfId="50" applyFont="1" applyFill="1" applyBorder="1" applyAlignment="1">
      <alignment horizontal="center" vertical="center"/>
      <protection/>
    </xf>
    <xf numFmtId="0" fontId="4" fillId="1" borderId="18" xfId="50" applyFont="1" applyFill="1" applyBorder="1" applyAlignment="1">
      <alignment horizontal="center" vertical="center"/>
      <protection/>
    </xf>
    <xf numFmtId="0" fontId="4" fillId="1" borderId="19" xfId="50" applyFont="1" applyFill="1" applyBorder="1" applyAlignment="1">
      <alignment horizontal="center" vertical="center"/>
      <protection/>
    </xf>
    <xf numFmtId="0" fontId="1" fillId="1" borderId="20" xfId="50" applyFill="1" applyBorder="1" applyAlignment="1">
      <alignment horizontal="center" vertical="center"/>
      <protection/>
    </xf>
    <xf numFmtId="0" fontId="1" fillId="1" borderId="18" xfId="50" applyFill="1" applyBorder="1" applyAlignment="1">
      <alignment horizontal="center" vertical="center"/>
      <protection/>
    </xf>
    <xf numFmtId="0" fontId="1" fillId="1" borderId="19" xfId="50" applyFill="1" applyBorder="1" applyAlignment="1">
      <alignment horizontal="center" vertical="center"/>
      <protection/>
    </xf>
    <xf numFmtId="0" fontId="1" fillId="0" borderId="20" xfId="50" applyFont="1" applyBorder="1" applyAlignment="1">
      <alignment/>
      <protection/>
    </xf>
    <xf numFmtId="0" fontId="2" fillId="1" borderId="13" xfId="50" applyFont="1" applyFill="1" applyBorder="1" applyAlignment="1">
      <alignment horizontal="center"/>
      <protection/>
    </xf>
    <xf numFmtId="0" fontId="2" fillId="1" borderId="0" xfId="50" applyFont="1" applyFill="1" applyBorder="1" applyAlignment="1">
      <alignment horizontal="center"/>
      <protection/>
    </xf>
    <xf numFmtId="0" fontId="2" fillId="1" borderId="14" xfId="50" applyFont="1" applyFill="1" applyBorder="1" applyAlignment="1">
      <alignment horizont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1" xfId="50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13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0" fontId="6" fillId="0" borderId="15" xfId="50" applyFont="1" applyFill="1" applyBorder="1" applyAlignment="1">
      <alignment horizontal="center" vertical="center"/>
      <protection/>
    </xf>
    <xf numFmtId="0" fontId="6" fillId="0" borderId="16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" fontId="1" fillId="13" borderId="0" xfId="50" applyNumberFormat="1" applyFont="1" applyFill="1" applyBorder="1" applyAlignment="1">
      <alignment horizontal="left"/>
      <protection/>
    </xf>
    <xf numFmtId="0" fontId="10" fillId="0" borderId="18" xfId="50" applyFont="1" applyBorder="1" applyAlignment="1">
      <alignment/>
      <protection/>
    </xf>
    <xf numFmtId="0" fontId="15" fillId="0" borderId="18" xfId="0" applyFont="1" applyBorder="1" applyAlignment="1">
      <alignment/>
    </xf>
    <xf numFmtId="0" fontId="9" fillId="0" borderId="17" xfId="50" applyFont="1" applyBorder="1" applyAlignment="1">
      <alignment horizontal="center" vertical="center" textRotation="90"/>
      <protection/>
    </xf>
    <xf numFmtId="0" fontId="2" fillId="0" borderId="18" xfId="50" applyFont="1" applyBorder="1" applyAlignment="1">
      <alignment wrapText="1"/>
      <protection/>
    </xf>
    <xf numFmtId="0" fontId="0" fillId="0" borderId="18" xfId="0" applyBorder="1" applyAlignment="1">
      <alignment wrapText="1"/>
    </xf>
    <xf numFmtId="0" fontId="2" fillId="0" borderId="18" xfId="50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0" fontId="2" fillId="0" borderId="18" xfId="50" applyFont="1" applyBorder="1" applyAlignment="1">
      <alignment/>
      <protection/>
    </xf>
    <xf numFmtId="0" fontId="40" fillId="1" borderId="20" xfId="50" applyFont="1" applyFill="1" applyBorder="1" applyAlignment="1">
      <alignment vertical="center"/>
      <protection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9" fillId="0" borderId="24" xfId="50" applyFont="1" applyBorder="1" applyAlignment="1">
      <alignment horizontal="center" vertical="center" textRotation="90"/>
      <protection/>
    </xf>
    <xf numFmtId="0" fontId="2" fillId="0" borderId="16" xfId="50" applyFont="1" applyBorder="1" applyAlignment="1">
      <alignment/>
      <protection/>
    </xf>
    <xf numFmtId="0" fontId="0" fillId="0" borderId="16" xfId="0" applyBorder="1" applyAlignment="1">
      <alignment/>
    </xf>
    <xf numFmtId="0" fontId="1" fillId="0" borderId="18" xfId="50" applyFont="1" applyBorder="1" applyAlignment="1">
      <alignment horizontal="left"/>
      <protection/>
    </xf>
    <xf numFmtId="0" fontId="1" fillId="0" borderId="18" xfId="50" applyBorder="1" applyAlignment="1">
      <alignment horizontal="left"/>
      <protection/>
    </xf>
    <xf numFmtId="4" fontId="1" fillId="0" borderId="18" xfId="50" applyNumberFormat="1" applyBorder="1" applyAlignment="1">
      <alignment horizontal="left"/>
      <protection/>
    </xf>
    <xf numFmtId="4" fontId="0" fillId="0" borderId="18" xfId="0" applyNumberFormat="1" applyBorder="1" applyAlignment="1">
      <alignment horizontal="left"/>
    </xf>
    <xf numFmtId="4" fontId="1" fillId="0" borderId="18" xfId="67" applyNumberFormat="1" applyFon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6" fillId="0" borderId="17" xfId="0" applyFont="1" applyBorder="1" applyAlignment="1" applyProtection="1">
      <alignment/>
      <protection locked="0"/>
    </xf>
    <xf numFmtId="0" fontId="1" fillId="0" borderId="0" xfId="5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20" xfId="49" applyNumberFormat="1" applyFont="1" applyBorder="1" applyAlignment="1" applyProtection="1">
      <alignment horizontal="left" vertical="top" wrapText="1"/>
      <protection locked="0"/>
    </xf>
    <xf numFmtId="49" fontId="0" fillId="0" borderId="19" xfId="49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 vertical="center" textRotation="90" wrapText="1"/>
      <protection locked="0"/>
    </xf>
    <xf numFmtId="49" fontId="0" fillId="0" borderId="23" xfId="0" applyNumberFormat="1" applyBorder="1" applyAlignment="1" applyProtection="1">
      <alignment horizontal="center" vertical="center" textRotation="90" wrapText="1"/>
      <protection locked="0"/>
    </xf>
    <xf numFmtId="49" fontId="0" fillId="0" borderId="24" xfId="0" applyNumberFormat="1" applyBorder="1" applyAlignment="1" applyProtection="1">
      <alignment horizontal="center" vertical="center" textRotation="90" wrapText="1"/>
      <protection locked="0"/>
    </xf>
    <xf numFmtId="0" fontId="40" fillId="1" borderId="20" xfId="51" applyFont="1" applyFill="1" applyBorder="1" applyAlignment="1" applyProtection="1">
      <alignment vertical="center"/>
      <protection locked="0"/>
    </xf>
    <xf numFmtId="0" fontId="41" fillId="0" borderId="18" xfId="0" applyFont="1" applyBorder="1" applyAlignment="1" applyProtection="1">
      <alignment/>
      <protection locked="0"/>
    </xf>
    <xf numFmtId="0" fontId="41" fillId="0" borderId="19" xfId="0" applyFont="1" applyBorder="1" applyAlignment="1" applyProtection="1">
      <alignment/>
      <protection locked="0"/>
    </xf>
    <xf numFmtId="49" fontId="16" fillId="0" borderId="17" xfId="0" applyNumberFormat="1" applyFont="1" applyBorder="1" applyAlignment="1" applyProtection="1">
      <alignment horizontal="center" vertical="center" textRotation="90" wrapText="1"/>
      <protection locked="0"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wrapText="1"/>
      <protection locked="0"/>
    </xf>
    <xf numFmtId="49" fontId="0" fillId="0" borderId="18" xfId="0" applyNumberFormat="1" applyBorder="1" applyAlignment="1" applyProtection="1">
      <alignment horizontal="left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49" fontId="0" fillId="0" borderId="20" xfId="0" applyNumberFormat="1" applyFon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horizontal="left" vertical="center" textRotation="90" wrapText="1"/>
      <protection locked="0"/>
    </xf>
    <xf numFmtId="49" fontId="0" fillId="0" borderId="23" xfId="0" applyNumberFormat="1" applyBorder="1" applyAlignment="1" applyProtection="1">
      <alignment horizontal="left" vertical="center" textRotation="90" wrapText="1"/>
      <protection locked="0"/>
    </xf>
    <xf numFmtId="49" fontId="0" fillId="0" borderId="24" xfId="0" applyNumberFormat="1" applyBorder="1" applyAlignment="1" applyProtection="1">
      <alignment horizontal="left" vertical="center" textRotation="90" wrapText="1"/>
      <protection locked="0"/>
    </xf>
    <xf numFmtId="49" fontId="0" fillId="0" borderId="20" xfId="49" applyNumberFormat="1" applyFont="1" applyBorder="1" applyAlignment="1" applyProtection="1">
      <alignment horizontal="left" vertical="center" wrapText="1"/>
      <protection locked="0"/>
    </xf>
    <xf numFmtId="49" fontId="0" fillId="0" borderId="19" xfId="49" applyNumberForma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49" fontId="0" fillId="0" borderId="18" xfId="0" applyNumberFormat="1" applyFont="1" applyBorder="1" applyAlignment="1" applyProtection="1">
      <alignment horizontal="left" wrapText="1"/>
      <protection locked="0"/>
    </xf>
    <xf numFmtId="49" fontId="0" fillId="0" borderId="19" xfId="0" applyNumberFormat="1" applyFont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49" fontId="16" fillId="0" borderId="22" xfId="0" applyNumberFormat="1" applyFont="1" applyBorder="1" applyAlignment="1" applyProtection="1">
      <alignment horizontal="center" vertical="center" textRotation="90" wrapText="1"/>
      <protection locked="0"/>
    </xf>
    <xf numFmtId="49" fontId="16" fillId="0" borderId="23" xfId="0" applyNumberFormat="1" applyFont="1" applyBorder="1" applyAlignment="1" applyProtection="1">
      <alignment horizontal="center" vertical="center" textRotation="90" wrapText="1"/>
      <protection locked="0"/>
    </xf>
    <xf numFmtId="0" fontId="16" fillId="0" borderId="17" xfId="0" applyFont="1" applyBorder="1" applyAlignment="1" applyProtection="1">
      <alignment vertical="center"/>
      <protection locked="0"/>
    </xf>
    <xf numFmtId="0" fontId="6" fillId="1" borderId="20" xfId="5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0" fillId="0" borderId="20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49" fontId="0" fillId="0" borderId="19" xfId="0" applyNumberFormat="1" applyBorder="1" applyAlignment="1">
      <alignment horizontal="left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 vertical="top" wrapText="1"/>
      <protection locked="0"/>
    </xf>
    <xf numFmtId="49" fontId="0" fillId="0" borderId="19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 wrapText="1"/>
      <protection locked="0"/>
    </xf>
    <xf numFmtId="49" fontId="0" fillId="0" borderId="18" xfId="0" applyNumberFormat="1" applyBorder="1" applyAlignment="1" applyProtection="1">
      <alignment horizontal="left" vertical="center" wrapText="1"/>
      <protection locked="0"/>
    </xf>
    <xf numFmtId="49" fontId="0" fillId="0" borderId="19" xfId="0" applyNumberFormat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15" fillId="0" borderId="20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wrapText="1"/>
      <protection/>
    </xf>
    <xf numFmtId="0" fontId="15" fillId="0" borderId="18" xfId="0" applyFont="1" applyBorder="1" applyAlignment="1" applyProtection="1">
      <alignment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0" fillId="0" borderId="23" xfId="0" applyFont="1" applyBorder="1" applyAlignment="1" applyProtection="1">
      <alignment horizontal="center" vertical="center" textRotation="90"/>
      <protection/>
    </xf>
    <xf numFmtId="0" fontId="16" fillId="0" borderId="20" xfId="0" applyFont="1" applyBorder="1" applyAlignment="1" applyProtection="1">
      <alignment horizontal="left"/>
      <protection/>
    </xf>
    <xf numFmtId="0" fontId="16" fillId="0" borderId="18" xfId="0" applyFont="1" applyBorder="1" applyAlignment="1" applyProtection="1">
      <alignment horizontal="left"/>
      <protection/>
    </xf>
    <xf numFmtId="0" fontId="16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textRotation="90"/>
      <protection/>
    </xf>
    <xf numFmtId="0" fontId="0" fillId="0" borderId="24" xfId="0" applyFont="1" applyBorder="1" applyAlignment="1" applyProtection="1">
      <alignment horizontal="center" vertical="center" textRotation="90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1" borderId="17" xfId="51" applyFont="1" applyFill="1" applyBorder="1" applyAlignment="1" applyProtection="1">
      <alignment vertical="center"/>
      <protection/>
    </xf>
    <xf numFmtId="0" fontId="5" fillId="1" borderId="17" xfId="0" applyFont="1" applyFill="1" applyBorder="1" applyAlignment="1" applyProtection="1">
      <alignment/>
      <protection/>
    </xf>
    <xf numFmtId="0" fontId="16" fillId="0" borderId="10" xfId="0" applyFont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/>
      <protection/>
    </xf>
    <xf numFmtId="0" fontId="16" fillId="0" borderId="12" xfId="0" applyFont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left"/>
      <protection/>
    </xf>
    <xf numFmtId="210" fontId="0" fillId="33" borderId="20" xfId="0" applyNumberFormat="1" applyFont="1" applyFill="1" applyBorder="1" applyAlignment="1" applyProtection="1">
      <alignment horizontal="right"/>
      <protection/>
    </xf>
    <xf numFmtId="210" fontId="0" fillId="33" borderId="19" xfId="0" applyNumberFormat="1" applyFont="1" applyFill="1" applyBorder="1" applyAlignment="1" applyProtection="1">
      <alignment horizontal="right"/>
      <protection/>
    </xf>
    <xf numFmtId="210" fontId="16" fillId="33" borderId="20" xfId="0" applyNumberFormat="1" applyFont="1" applyFill="1" applyBorder="1" applyAlignment="1" applyProtection="1">
      <alignment horizontal="right"/>
      <protection/>
    </xf>
    <xf numFmtId="210" fontId="16" fillId="33" borderId="19" xfId="0" applyNumberFormat="1" applyFont="1" applyFill="1" applyBorder="1" applyAlignment="1" applyProtection="1">
      <alignment horizontal="right"/>
      <protection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39" fillId="1" borderId="0" xfId="0" applyFont="1" applyFill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 vertical="center" textRotation="90" wrapText="1"/>
      <protection locked="0"/>
    </xf>
    <xf numFmtId="0" fontId="15" fillId="0" borderId="23" xfId="0" applyFont="1" applyBorder="1" applyAlignment="1" applyProtection="1">
      <alignment horizontal="center" vertical="center" textRotation="90" wrapText="1"/>
      <protection locked="0"/>
    </xf>
    <xf numFmtId="0" fontId="15" fillId="0" borderId="24" xfId="0" applyFont="1" applyBorder="1" applyAlignment="1" applyProtection="1">
      <alignment horizontal="center" vertical="center" textRotation="90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 textRotation="18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39" fillId="1" borderId="14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/>
    </xf>
    <xf numFmtId="0" fontId="15" fillId="0" borderId="15" xfId="0" applyFont="1" applyBorder="1" applyAlignment="1" applyProtection="1">
      <alignment horizontal="center" wrapText="1"/>
      <protection locked="0"/>
    </xf>
    <xf numFmtId="0" fontId="15" fillId="0" borderId="16" xfId="0" applyFont="1" applyBorder="1" applyAlignment="1" applyProtection="1">
      <alignment horizontal="center" wrapText="1"/>
      <protection locked="0"/>
    </xf>
    <xf numFmtId="0" fontId="15" fillId="0" borderId="21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 horizontal="center"/>
    </xf>
    <xf numFmtId="0" fontId="39" fillId="1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1" xfId="0" applyBorder="1" applyAlignment="1">
      <alignment vertical="top"/>
    </xf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49" fontId="1" fillId="0" borderId="13" xfId="0" applyNumberFormat="1" applyFont="1" applyBorder="1" applyAlignment="1">
      <alignment horizontal="justify" wrapText="1" shrinkToFit="1"/>
    </xf>
    <xf numFmtId="49" fontId="1" fillId="0" borderId="0" xfId="0" applyNumberFormat="1" applyFont="1" applyBorder="1" applyAlignment="1">
      <alignment horizontal="justify" wrapText="1" shrinkToFit="1"/>
    </xf>
    <xf numFmtId="49" fontId="1" fillId="0" borderId="14" xfId="0" applyNumberFormat="1" applyFont="1" applyBorder="1" applyAlignment="1">
      <alignment horizontal="justify" wrapText="1" shrinkToFit="1"/>
    </xf>
    <xf numFmtId="0" fontId="2" fillId="0" borderId="22" xfId="0" applyFont="1" applyBorder="1" applyAlignment="1">
      <alignment horizontal="center" vertical="center" textRotation="90" wrapText="1" shrinkToFit="1"/>
    </xf>
    <xf numFmtId="0" fontId="2" fillId="0" borderId="23" xfId="0" applyFont="1" applyBorder="1" applyAlignment="1">
      <alignment horizontal="center" vertical="center" textRotation="90" wrapText="1" shrinkToFit="1"/>
    </xf>
    <xf numFmtId="0" fontId="2" fillId="0" borderId="24" xfId="0" applyFont="1" applyBorder="1" applyAlignment="1">
      <alignment horizontal="center" vertical="center" textRotation="90" wrapTex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justify" wrapText="1" shrinkToFit="1"/>
    </xf>
    <xf numFmtId="0" fontId="0" fillId="0" borderId="14" xfId="0" applyFont="1" applyBorder="1" applyAlignment="1">
      <alignment horizontal="justify" wrapText="1" shrinkToFit="1"/>
    </xf>
    <xf numFmtId="0" fontId="0" fillId="0" borderId="13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49" fontId="0" fillId="0" borderId="17" xfId="0" applyNumberFormat="1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40" fillId="1" borderId="20" xfId="51" applyFont="1" applyFill="1" applyBorder="1" applyAlignment="1">
      <alignment vertical="center"/>
      <protection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16" fillId="0" borderId="20" xfId="0" applyFont="1" applyBorder="1" applyAlignment="1" applyProtection="1">
      <alignment wrapText="1"/>
      <protection locked="0"/>
    </xf>
    <xf numFmtId="0" fontId="16" fillId="0" borderId="18" xfId="0" applyFont="1" applyBorder="1" applyAlignment="1" applyProtection="1">
      <alignment wrapText="1"/>
      <protection locked="0"/>
    </xf>
    <xf numFmtId="0" fontId="16" fillId="0" borderId="19" xfId="0" applyFont="1" applyBorder="1" applyAlignment="1" applyProtection="1">
      <alignment wrapText="1"/>
      <protection locked="0"/>
    </xf>
    <xf numFmtId="49" fontId="81" fillId="0" borderId="20" xfId="49" applyNumberFormat="1" applyFont="1" applyBorder="1" applyAlignment="1" applyProtection="1">
      <alignment horizontal="left" vertical="top" wrapText="1"/>
      <protection locked="0"/>
    </xf>
    <xf numFmtId="49" fontId="81" fillId="0" borderId="19" xfId="49" applyNumberFormat="1" applyFont="1" applyBorder="1" applyAlignment="1" applyProtection="1">
      <alignment horizontal="left" vertical="top" wrapText="1"/>
      <protection locked="0"/>
    </xf>
    <xf numFmtId="0" fontId="16" fillId="0" borderId="20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textRotation="90"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0" fontId="15" fillId="0" borderId="18" xfId="0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 wrapText="1"/>
    </xf>
    <xf numFmtId="0" fontId="39" fillId="1" borderId="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39" fillId="1" borderId="14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13" xfId="0" applyFont="1" applyBorder="1" applyAlignment="1" quotePrefix="1">
      <alignment horizontal="justify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 textRotation="90" wrapText="1" shrinkToFit="1"/>
    </xf>
    <xf numFmtId="0" fontId="2" fillId="0" borderId="23" xfId="0" applyFont="1" applyBorder="1" applyAlignment="1">
      <alignment horizontal="center" vertical="center" textRotation="90" wrapText="1" shrinkToFit="1"/>
    </xf>
    <xf numFmtId="0" fontId="2" fillId="0" borderId="24" xfId="0" applyFont="1" applyBorder="1" applyAlignment="1">
      <alignment horizontal="center" vertical="center" textRotation="90" wrapText="1" shrinkToFit="1"/>
    </xf>
    <xf numFmtId="49" fontId="1" fillId="0" borderId="13" xfId="0" applyNumberFormat="1" applyFont="1" applyBorder="1" applyAlignment="1">
      <alignment horizontal="justify" wrapText="1" shrinkToFit="1"/>
    </xf>
    <xf numFmtId="0" fontId="0" fillId="0" borderId="0" xfId="0" applyFont="1" applyBorder="1" applyAlignment="1">
      <alignment horizontal="justify" wrapText="1" shrinkToFit="1"/>
    </xf>
    <xf numFmtId="0" fontId="0" fillId="0" borderId="14" xfId="0" applyFont="1" applyBorder="1" applyAlignment="1">
      <alignment horizontal="justify" wrapText="1" shrinkToFit="1"/>
    </xf>
    <xf numFmtId="0" fontId="0" fillId="0" borderId="13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justify" wrapText="1" shrinkToFit="1"/>
    </xf>
    <xf numFmtId="49" fontId="1" fillId="0" borderId="14" xfId="0" applyNumberFormat="1" applyFont="1" applyBorder="1" applyAlignment="1">
      <alignment horizontal="justify" wrapText="1" shrinkToFit="1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/>
      <protection/>
    </xf>
    <xf numFmtId="0" fontId="43" fillId="35" borderId="0" xfId="0" applyFont="1" applyFill="1" applyBorder="1" applyAlignment="1">
      <alignment horizontal="center"/>
    </xf>
    <xf numFmtId="0" fontId="10" fillId="0" borderId="22" xfId="0" applyFont="1" applyBorder="1" applyAlignment="1">
      <alignment horizontal="left" textRotation="90"/>
    </xf>
    <xf numFmtId="0" fontId="10" fillId="0" borderId="23" xfId="0" applyFont="1" applyBorder="1" applyAlignment="1">
      <alignment horizontal="left" textRotation="90"/>
    </xf>
    <xf numFmtId="0" fontId="10" fillId="0" borderId="24" xfId="0" applyFont="1" applyBorder="1" applyAlignment="1">
      <alignment horizontal="left" textRotation="90"/>
    </xf>
    <xf numFmtId="0" fontId="10" fillId="0" borderId="22" xfId="0" applyFont="1" applyBorder="1" applyAlignment="1">
      <alignment horizontal="center" textRotation="90"/>
    </xf>
    <xf numFmtId="0" fontId="10" fillId="0" borderId="23" xfId="0" applyFont="1" applyBorder="1" applyAlignment="1">
      <alignment horizontal="center" textRotation="9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0" borderId="23" xfId="0" applyFont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24" xfId="0" applyFont="1" applyBorder="1" applyAlignment="1">
      <alignment horizontal="center" textRotation="90"/>
    </xf>
    <xf numFmtId="49" fontId="10" fillId="0" borderId="22" xfId="0" applyNumberFormat="1" applyFont="1" applyBorder="1" applyAlignment="1">
      <alignment horizontal="center" textRotation="90"/>
    </xf>
    <xf numFmtId="0" fontId="12" fillId="0" borderId="2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1" borderId="20" xfId="0" applyFont="1" applyFill="1" applyBorder="1" applyAlignment="1">
      <alignment horizontal="center" vertical="center"/>
    </xf>
    <xf numFmtId="0" fontId="10" fillId="1" borderId="18" xfId="0" applyFont="1" applyFill="1" applyBorder="1" applyAlignment="1">
      <alignment horizontal="center" vertical="center"/>
    </xf>
    <xf numFmtId="0" fontId="10" fillId="1" borderId="19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center" vertical="center"/>
    </xf>
    <xf numFmtId="0" fontId="1" fillId="1" borderId="18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1" fillId="1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1" borderId="0" xfId="0" applyFont="1" applyFill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1" xfId="0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0" fontId="0" fillId="0" borderId="17" xfId="52" applyNumberFormat="1" applyFont="1" applyFill="1" applyBorder="1" applyProtection="1">
      <alignment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QTESN1OR" xfId="50"/>
    <cellStyle name="Normale_QTESN4OR" xfId="51"/>
    <cellStyle name="Normale_QTESN6OR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9525" y="419100"/>
          <a:ext cx="229552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76200</xdr:rowOff>
    </xdr:from>
    <xdr:to>
      <xdr:col>0</xdr:col>
      <xdr:colOff>647700</xdr:colOff>
      <xdr:row>10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133350" y="523875"/>
          <a:ext cx="5143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647700</xdr:colOff>
      <xdr:row>9</xdr:row>
      <xdr:rowOff>114300</xdr:rowOff>
    </xdr:from>
    <xdr:to>
      <xdr:col>2</xdr:col>
      <xdr:colOff>600075</xdr:colOff>
      <xdr:row>13</xdr:row>
      <xdr:rowOff>209550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95400" y="1133475"/>
          <a:ext cx="8953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3375" y="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647700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5720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619250" y="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view="pageBreakPreview" zoomScaleNormal="115" zoomScaleSheetLayoutView="100" zoomScalePageLayoutView="0" workbookViewId="0" topLeftCell="A28">
      <selection activeCell="Z27" sqref="Z27"/>
    </sheetView>
  </sheetViews>
  <sheetFormatPr defaultColWidth="9.140625" defaultRowHeight="12.75"/>
  <cols>
    <col min="1" max="1" width="9.7109375" style="4" customWidth="1"/>
    <col min="2" max="2" width="14.140625" style="4" customWidth="1"/>
    <col min="3" max="3" width="10.7109375" style="4" customWidth="1"/>
    <col min="4" max="4" width="5.7109375" style="4" customWidth="1"/>
    <col min="5" max="5" width="7.8515625" style="4" bestFit="1" customWidth="1"/>
    <col min="6" max="10" width="3.421875" style="4" customWidth="1"/>
    <col min="11" max="11" width="6.7109375" style="4" customWidth="1"/>
    <col min="12" max="15" width="3.421875" style="4" customWidth="1"/>
    <col min="16" max="16" width="3.7109375" style="4" customWidth="1"/>
    <col min="17" max="17" width="6.140625" style="4" customWidth="1"/>
    <col min="18" max="18" width="3.421875" style="4" customWidth="1"/>
    <col min="19" max="19" width="4.421875" style="4" customWidth="1"/>
    <col min="20" max="21" width="3.421875" style="4" customWidth="1"/>
    <col min="22" max="16384" width="9.140625" style="4" customWidth="1"/>
  </cols>
  <sheetData>
    <row r="1" spans="1:21" ht="3.75" customHeight="1">
      <c r="A1" s="512" t="s">
        <v>22</v>
      </c>
      <c r="B1" s="513"/>
      <c r="C1" s="514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 customHeight="1">
      <c r="A2" s="515"/>
      <c r="B2" s="516"/>
      <c r="C2" s="517"/>
      <c r="D2" s="509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1"/>
    </row>
    <row r="3" spans="1:21" ht="12" customHeight="1">
      <c r="A3" s="515"/>
      <c r="B3" s="516"/>
      <c r="C3" s="517"/>
      <c r="D3" s="509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1"/>
    </row>
    <row r="4" spans="1:21" ht="3.75" customHeight="1">
      <c r="A4" s="518"/>
      <c r="B4" s="519"/>
      <c r="C4" s="520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3.75" customHeigh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11"/>
      <c r="B6" s="12"/>
      <c r="C6" s="13"/>
      <c r="G6" s="4" t="s">
        <v>1</v>
      </c>
      <c r="U6" s="13"/>
    </row>
    <row r="7" spans="1:21" ht="12.75">
      <c r="A7" s="11"/>
      <c r="B7" s="12"/>
      <c r="C7" s="13"/>
      <c r="H7" s="4" t="s">
        <v>2</v>
      </c>
      <c r="U7" s="13"/>
    </row>
    <row r="8" spans="1:21" ht="6.75" customHeight="1">
      <c r="A8" s="11"/>
      <c r="B8" s="12"/>
      <c r="C8" s="13"/>
      <c r="U8" s="13"/>
    </row>
    <row r="9" spans="1:21" ht="12.75">
      <c r="A9" s="14"/>
      <c r="B9" s="15"/>
      <c r="C9" s="13"/>
      <c r="I9" s="494" t="s">
        <v>139</v>
      </c>
      <c r="J9" s="527"/>
      <c r="K9" s="527"/>
      <c r="L9" s="527"/>
      <c r="M9" s="527"/>
      <c r="N9" s="527"/>
      <c r="O9" s="527"/>
      <c r="U9" s="13"/>
    </row>
    <row r="10" spans="1:21" ht="12.75">
      <c r="A10" s="11"/>
      <c r="B10" s="12"/>
      <c r="C10" s="13"/>
      <c r="I10" s="494" t="s">
        <v>199</v>
      </c>
      <c r="J10" s="495"/>
      <c r="K10" s="495"/>
      <c r="L10" s="495"/>
      <c r="M10" s="495"/>
      <c r="N10" s="495"/>
      <c r="O10" s="495"/>
      <c r="R10" s="12"/>
      <c r="U10" s="13"/>
    </row>
    <row r="11" spans="1:21" ht="12.75">
      <c r="A11" s="11"/>
      <c r="B11" s="12"/>
      <c r="C11" s="13"/>
      <c r="E11" s="16"/>
      <c r="U11" s="13"/>
    </row>
    <row r="12" spans="1:21" ht="3.75" customHeight="1">
      <c r="A12" s="11"/>
      <c r="B12" s="12"/>
      <c r="C12" s="13"/>
      <c r="U12" s="13"/>
    </row>
    <row r="13" spans="1:21" ht="18.75" customHeight="1">
      <c r="A13" s="11"/>
      <c r="B13" s="12"/>
      <c r="C13" s="17"/>
      <c r="D13" s="38"/>
      <c r="E13" s="39"/>
      <c r="F13" s="40"/>
      <c r="G13" s="524" t="s">
        <v>3</v>
      </c>
      <c r="H13" s="525"/>
      <c r="I13" s="524" t="s">
        <v>24</v>
      </c>
      <c r="J13" s="526"/>
      <c r="K13" s="525"/>
      <c r="L13" s="524" t="s">
        <v>26</v>
      </c>
      <c r="M13" s="526"/>
      <c r="N13" s="526"/>
      <c r="O13" s="525"/>
      <c r="P13" s="41" t="s">
        <v>4</v>
      </c>
      <c r="Q13" s="524" t="s">
        <v>25</v>
      </c>
      <c r="R13" s="526"/>
      <c r="S13" s="526"/>
      <c r="T13" s="525"/>
      <c r="U13" s="41" t="s">
        <v>5</v>
      </c>
    </row>
    <row r="14" spans="1:21" ht="21.75" customHeight="1">
      <c r="A14" s="18"/>
      <c r="B14" s="19"/>
      <c r="C14" s="19"/>
      <c r="D14" s="100" t="s">
        <v>23</v>
      </c>
      <c r="E14" s="20" t="s">
        <v>84</v>
      </c>
      <c r="F14" s="20" t="s">
        <v>200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  <c r="P14" s="21" t="s">
        <v>0</v>
      </c>
      <c r="Q14" s="21" t="s">
        <v>0</v>
      </c>
      <c r="R14" s="21" t="s">
        <v>0</v>
      </c>
      <c r="S14" s="21" t="s">
        <v>0</v>
      </c>
      <c r="T14" s="21" t="s">
        <v>0</v>
      </c>
      <c r="U14" s="21" t="s">
        <v>0</v>
      </c>
    </row>
    <row r="15" ht="4.5" customHeight="1">
      <c r="U15" s="13"/>
    </row>
    <row r="16" spans="1:21" ht="25.5" customHeight="1">
      <c r="A16" s="521" t="s">
        <v>297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3"/>
    </row>
    <row r="17" spans="1:21" ht="21.75" customHeight="1">
      <c r="A17" s="498" t="s">
        <v>6</v>
      </c>
      <c r="B17" s="499"/>
      <c r="C17" s="114" t="s">
        <v>7</v>
      </c>
      <c r="D17" s="505" t="s">
        <v>8</v>
      </c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7"/>
      <c r="P17" s="502" t="s">
        <v>9</v>
      </c>
      <c r="Q17" s="503"/>
      <c r="R17" s="503"/>
      <c r="S17" s="503"/>
      <c r="T17" s="503"/>
      <c r="U17" s="504"/>
    </row>
    <row r="18" spans="1:21" ht="21.75" customHeight="1">
      <c r="A18" s="500" t="s">
        <v>140</v>
      </c>
      <c r="B18" s="501"/>
      <c r="C18" s="151"/>
      <c r="D18" s="508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8"/>
      <c r="P18" s="484"/>
      <c r="Q18" s="485"/>
      <c r="R18" s="485"/>
      <c r="S18" s="485"/>
      <c r="T18" s="485"/>
      <c r="U18" s="486"/>
    </row>
    <row r="19" spans="1:21" ht="21.75" customHeight="1">
      <c r="A19" s="500" t="s">
        <v>141</v>
      </c>
      <c r="B19" s="501"/>
      <c r="C19" s="24" t="s">
        <v>0</v>
      </c>
      <c r="D19" s="484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8"/>
      <c r="P19" s="484"/>
      <c r="Q19" s="485"/>
      <c r="R19" s="485"/>
      <c r="S19" s="485"/>
      <c r="T19" s="485"/>
      <c r="U19" s="486"/>
    </row>
    <row r="20" spans="1:21" ht="21.75" customHeight="1">
      <c r="A20" s="500" t="s">
        <v>142</v>
      </c>
      <c r="B20" s="501"/>
      <c r="C20" s="101"/>
      <c r="D20" s="484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8"/>
      <c r="P20" s="484"/>
      <c r="Q20" s="485"/>
      <c r="R20" s="485"/>
      <c r="S20" s="485"/>
      <c r="T20" s="485"/>
      <c r="U20" s="486"/>
    </row>
    <row r="21" ht="4.5" customHeight="1"/>
    <row r="22" spans="1:21" s="31" customFormat="1" ht="28.5" customHeight="1">
      <c r="A22" s="42" t="s">
        <v>343</v>
      </c>
      <c r="B22" s="26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0"/>
    </row>
    <row r="23" spans="1:21" ht="21.75" customHeight="1">
      <c r="A23" s="29" t="s">
        <v>10</v>
      </c>
      <c r="C23" s="30" t="s">
        <v>127</v>
      </c>
      <c r="D23" s="25" t="s">
        <v>11</v>
      </c>
      <c r="H23" s="496"/>
      <c r="I23" s="497"/>
      <c r="J23" s="31" t="s">
        <v>12</v>
      </c>
      <c r="N23" s="496"/>
      <c r="O23" s="496"/>
      <c r="P23" s="496"/>
      <c r="Q23" s="496"/>
      <c r="R23" s="496"/>
      <c r="S23" s="496"/>
      <c r="T23" s="496"/>
      <c r="U23" s="497"/>
    </row>
    <row r="24" spans="1:21" ht="21.75" customHeight="1">
      <c r="A24" s="25" t="s">
        <v>13</v>
      </c>
      <c r="B24" s="32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7"/>
    </row>
    <row r="25" spans="1:21" ht="21.75" customHeight="1">
      <c r="A25" s="25" t="s">
        <v>14</v>
      </c>
      <c r="B25" s="32"/>
      <c r="C25" s="22"/>
      <c r="D25" s="22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8"/>
    </row>
    <row r="26" spans="1:21" ht="21.75" customHeight="1">
      <c r="A26" s="489" t="s">
        <v>201</v>
      </c>
      <c r="B26" s="490"/>
      <c r="C26" s="491"/>
      <c r="D26" s="460" t="s">
        <v>140</v>
      </c>
      <c r="E26" s="461"/>
      <c r="F26" s="461"/>
      <c r="G26" s="461"/>
      <c r="H26" s="461"/>
      <c r="I26" s="462"/>
      <c r="J26" s="460" t="s">
        <v>141</v>
      </c>
      <c r="K26" s="461"/>
      <c r="L26" s="461"/>
      <c r="M26" s="461"/>
      <c r="N26" s="461"/>
      <c r="O26" s="462"/>
      <c r="P26" s="460" t="s">
        <v>142</v>
      </c>
      <c r="Q26" s="461"/>
      <c r="R26" s="461"/>
      <c r="S26" s="461"/>
      <c r="T26" s="461"/>
      <c r="U26" s="462"/>
    </row>
    <row r="27" spans="1:21" ht="21.75" customHeight="1">
      <c r="A27" s="474" t="s">
        <v>203</v>
      </c>
      <c r="B27" s="458"/>
      <c r="C27" s="113" t="s">
        <v>205</v>
      </c>
      <c r="D27" s="108"/>
      <c r="E27" s="112"/>
      <c r="F27" s="112"/>
      <c r="G27" s="112"/>
      <c r="H27" s="112"/>
      <c r="I27" s="106"/>
      <c r="J27" s="108"/>
      <c r="K27" s="112"/>
      <c r="L27" s="112"/>
      <c r="M27" s="112"/>
      <c r="N27" s="112"/>
      <c r="O27" s="106"/>
      <c r="P27" s="108"/>
      <c r="Q27" s="112"/>
      <c r="R27" s="112"/>
      <c r="S27" s="112"/>
      <c r="T27" s="112"/>
      <c r="U27" s="106"/>
    </row>
    <row r="28" spans="1:23" ht="21.75" customHeight="1">
      <c r="A28" s="474" t="s">
        <v>202</v>
      </c>
      <c r="B28" s="458"/>
      <c r="C28" s="113" t="s">
        <v>205</v>
      </c>
      <c r="D28" s="108"/>
      <c r="E28" s="112"/>
      <c r="F28" s="112"/>
      <c r="G28" s="112"/>
      <c r="H28" s="112"/>
      <c r="I28" s="106"/>
      <c r="J28" s="108"/>
      <c r="K28" s="112"/>
      <c r="L28" s="112"/>
      <c r="M28" s="112"/>
      <c r="N28" s="112"/>
      <c r="O28" s="106"/>
      <c r="P28" s="108"/>
      <c r="Q28" s="112"/>
      <c r="R28" s="112"/>
      <c r="S28" s="112"/>
      <c r="T28" s="112"/>
      <c r="U28" s="106"/>
      <c r="W28" s="139"/>
    </row>
    <row r="29" spans="1:21" ht="21.75" customHeight="1">
      <c r="A29" s="481" t="s">
        <v>204</v>
      </c>
      <c r="B29" s="482"/>
      <c r="C29" s="113" t="s">
        <v>205</v>
      </c>
      <c r="D29" s="108"/>
      <c r="E29" s="112"/>
      <c r="F29" s="112"/>
      <c r="G29" s="112"/>
      <c r="H29" s="112"/>
      <c r="I29" s="106"/>
      <c r="J29" s="108"/>
      <c r="K29" s="112"/>
      <c r="L29" s="112"/>
      <c r="M29" s="112"/>
      <c r="N29" s="112"/>
      <c r="O29" s="106"/>
      <c r="P29" s="108"/>
      <c r="Q29" s="112"/>
      <c r="R29" s="112"/>
      <c r="S29" s="112"/>
      <c r="T29" s="112"/>
      <c r="U29" s="106"/>
    </row>
    <row r="30" spans="1:21" ht="12.75" customHeight="1">
      <c r="A30" s="483"/>
      <c r="B30" s="458"/>
      <c r="C30" s="459"/>
      <c r="D30" s="452"/>
      <c r="E30" s="458"/>
      <c r="F30" s="458"/>
      <c r="G30" s="458"/>
      <c r="H30" s="458"/>
      <c r="I30" s="459"/>
      <c r="J30" s="452"/>
      <c r="K30" s="458"/>
      <c r="L30" s="458"/>
      <c r="M30" s="458"/>
      <c r="N30" s="458"/>
      <c r="O30" s="459"/>
      <c r="P30" s="452"/>
      <c r="Q30" s="458"/>
      <c r="R30" s="458"/>
      <c r="S30" s="458"/>
      <c r="T30" s="458"/>
      <c r="U30" s="459"/>
    </row>
    <row r="31" spans="1:21" ht="12.75">
      <c r="A31" s="478" t="s">
        <v>206</v>
      </c>
      <c r="B31" s="479"/>
      <c r="C31" s="480"/>
      <c r="D31" s="107"/>
      <c r="E31" s="468"/>
      <c r="F31" s="469"/>
      <c r="G31" s="469"/>
      <c r="H31" s="469"/>
      <c r="I31" s="470"/>
      <c r="J31" s="107"/>
      <c r="K31" s="468"/>
      <c r="L31" s="469"/>
      <c r="M31" s="469"/>
      <c r="N31" s="469"/>
      <c r="O31" s="470"/>
      <c r="P31" s="107"/>
      <c r="Q31" s="468"/>
      <c r="R31" s="469"/>
      <c r="S31" s="469"/>
      <c r="T31" s="469"/>
      <c r="U31" s="470"/>
    </row>
    <row r="32" spans="1:21" ht="12.75">
      <c r="A32" s="478" t="s">
        <v>207</v>
      </c>
      <c r="B32" s="479"/>
      <c r="C32" s="480"/>
      <c r="D32" s="194" t="s">
        <v>143</v>
      </c>
      <c r="E32" s="465">
        <v>0</v>
      </c>
      <c r="F32" s="466"/>
      <c r="G32" s="466"/>
      <c r="H32" s="466"/>
      <c r="I32" s="467"/>
      <c r="J32" s="194" t="s">
        <v>143</v>
      </c>
      <c r="K32" s="465">
        <v>0</v>
      </c>
      <c r="L32" s="466"/>
      <c r="M32" s="466"/>
      <c r="N32" s="466"/>
      <c r="O32" s="467"/>
      <c r="P32" s="194" t="s">
        <v>143</v>
      </c>
      <c r="Q32" s="465">
        <v>0</v>
      </c>
      <c r="R32" s="466"/>
      <c r="S32" s="466"/>
      <c r="T32" s="466"/>
      <c r="U32" s="467"/>
    </row>
    <row r="33" spans="1:21" ht="12.75">
      <c r="A33" s="478" t="s">
        <v>267</v>
      </c>
      <c r="B33" s="479"/>
      <c r="C33" s="480"/>
      <c r="D33" s="194" t="s">
        <v>143</v>
      </c>
      <c r="E33" s="465">
        <v>0</v>
      </c>
      <c r="F33" s="466"/>
      <c r="G33" s="466"/>
      <c r="H33" s="466"/>
      <c r="I33" s="467"/>
      <c r="J33" s="194" t="s">
        <v>143</v>
      </c>
      <c r="K33" s="465">
        <v>0</v>
      </c>
      <c r="L33" s="466"/>
      <c r="M33" s="466"/>
      <c r="N33" s="466"/>
      <c r="O33" s="467"/>
      <c r="P33" s="194" t="s">
        <v>143</v>
      </c>
      <c r="Q33" s="465">
        <v>0</v>
      </c>
      <c r="R33" s="466"/>
      <c r="S33" s="466"/>
      <c r="T33" s="466"/>
      <c r="U33" s="467"/>
    </row>
    <row r="34" spans="1:21" ht="12.75">
      <c r="A34" s="475" t="s">
        <v>268</v>
      </c>
      <c r="B34" s="476"/>
      <c r="C34" s="477"/>
      <c r="D34" s="194" t="s">
        <v>143</v>
      </c>
      <c r="E34" s="465">
        <v>0</v>
      </c>
      <c r="F34" s="466"/>
      <c r="G34" s="466"/>
      <c r="H34" s="466"/>
      <c r="I34" s="467"/>
      <c r="J34" s="194" t="s">
        <v>143</v>
      </c>
      <c r="K34" s="465">
        <v>0</v>
      </c>
      <c r="L34" s="466"/>
      <c r="M34" s="466"/>
      <c r="N34" s="466"/>
      <c r="O34" s="467"/>
      <c r="P34" s="194" t="s">
        <v>143</v>
      </c>
      <c r="Q34" s="465">
        <v>0</v>
      </c>
      <c r="R34" s="466"/>
      <c r="S34" s="466"/>
      <c r="T34" s="466"/>
      <c r="U34" s="467"/>
    </row>
    <row r="35" spans="1:21" ht="12.75">
      <c r="A35" s="478" t="s">
        <v>266</v>
      </c>
      <c r="B35" s="479"/>
      <c r="C35" s="480"/>
      <c r="D35" s="194" t="s">
        <v>143</v>
      </c>
      <c r="E35" s="465">
        <v>0</v>
      </c>
      <c r="F35" s="466"/>
      <c r="G35" s="466"/>
      <c r="H35" s="466"/>
      <c r="I35" s="467"/>
      <c r="J35" s="194" t="s">
        <v>143</v>
      </c>
      <c r="K35" s="465">
        <v>0</v>
      </c>
      <c r="L35" s="466"/>
      <c r="M35" s="466"/>
      <c r="N35" s="466"/>
      <c r="O35" s="467"/>
      <c r="P35" s="194" t="s">
        <v>143</v>
      </c>
      <c r="Q35" s="465">
        <v>0</v>
      </c>
      <c r="R35" s="466"/>
      <c r="S35" s="466"/>
      <c r="T35" s="466"/>
      <c r="U35" s="467"/>
    </row>
    <row r="36" spans="1:21" ht="12.75">
      <c r="A36" s="478" t="s">
        <v>269</v>
      </c>
      <c r="B36" s="479"/>
      <c r="C36" s="480"/>
      <c r="D36" s="194" t="s">
        <v>143</v>
      </c>
      <c r="E36" s="528">
        <f>SUM(E32:I35)</f>
        <v>0</v>
      </c>
      <c r="F36" s="528"/>
      <c r="G36" s="528"/>
      <c r="H36" s="403"/>
      <c r="I36" s="404"/>
      <c r="J36" s="402" t="s">
        <v>143</v>
      </c>
      <c r="K36" s="528">
        <f>SUM(K32:O35)</f>
        <v>0</v>
      </c>
      <c r="L36" s="528"/>
      <c r="M36" s="528"/>
      <c r="N36" s="405"/>
      <c r="O36" s="406"/>
      <c r="P36" s="402" t="s">
        <v>143</v>
      </c>
      <c r="Q36" s="528">
        <f>SUM(Q32:U35)</f>
        <v>0</v>
      </c>
      <c r="R36" s="528"/>
      <c r="S36" s="528"/>
      <c r="T36" s="409"/>
      <c r="U36" s="410"/>
    </row>
    <row r="37" spans="1:21" ht="12.75">
      <c r="A37" s="475" t="s">
        <v>344</v>
      </c>
      <c r="B37" s="476"/>
      <c r="C37" s="477"/>
      <c r="D37" s="194" t="s">
        <v>143</v>
      </c>
      <c r="E37" s="528">
        <f>E32+0.7*(E34+E35)</f>
        <v>0</v>
      </c>
      <c r="F37" s="528"/>
      <c r="G37" s="528"/>
      <c r="H37" s="403"/>
      <c r="I37" s="404"/>
      <c r="J37" s="402" t="s">
        <v>143</v>
      </c>
      <c r="K37" s="528">
        <f>K32+0.7*(K34+K35)</f>
        <v>0</v>
      </c>
      <c r="L37" s="528"/>
      <c r="M37" s="528"/>
      <c r="N37" s="403"/>
      <c r="O37" s="404"/>
      <c r="P37" s="402" t="s">
        <v>143</v>
      </c>
      <c r="Q37" s="528">
        <f>Q32+0.7*(Q34+Q35)</f>
        <v>0</v>
      </c>
      <c r="R37" s="528"/>
      <c r="S37" s="528"/>
      <c r="T37" s="411"/>
      <c r="U37" s="412"/>
    </row>
    <row r="38" spans="1:21" ht="33.75" customHeight="1">
      <c r="A38" s="471" t="s">
        <v>270</v>
      </c>
      <c r="B38" s="472"/>
      <c r="C38" s="473"/>
      <c r="D38" s="195" t="s">
        <v>143</v>
      </c>
      <c r="E38" s="143">
        <v>0</v>
      </c>
      <c r="F38" s="196"/>
      <c r="G38" s="196"/>
      <c r="H38" s="196"/>
      <c r="I38" s="197"/>
      <c r="J38" s="195" t="s">
        <v>143</v>
      </c>
      <c r="K38" s="143">
        <v>0</v>
      </c>
      <c r="L38" s="196"/>
      <c r="M38" s="196"/>
      <c r="N38" s="407"/>
      <c r="O38" s="408"/>
      <c r="P38" s="195" t="s">
        <v>143</v>
      </c>
      <c r="Q38" s="143">
        <v>0</v>
      </c>
      <c r="R38" s="196"/>
      <c r="S38" s="196"/>
      <c r="T38" s="407"/>
      <c r="U38" s="408"/>
    </row>
    <row r="39" ht="5.25" customHeight="1"/>
    <row r="40" spans="1:21" ht="28.5" customHeight="1">
      <c r="A40" s="42" t="s">
        <v>144</v>
      </c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ht="28.5" customHeight="1">
      <c r="A41" s="460" t="s">
        <v>145</v>
      </c>
      <c r="B41" s="461"/>
      <c r="C41" s="461"/>
      <c r="D41" s="461"/>
      <c r="E41" s="461"/>
      <c r="F41" s="462"/>
      <c r="G41" s="460" t="s">
        <v>146</v>
      </c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2"/>
    </row>
    <row r="42" spans="1:21" ht="12.75">
      <c r="A42" s="492"/>
      <c r="B42" s="493"/>
      <c r="C42" s="493"/>
      <c r="D42" s="12"/>
      <c r="E42" s="12"/>
      <c r="F42" s="12"/>
      <c r="G42" s="452" t="s">
        <v>147</v>
      </c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12"/>
      <c r="T42" s="110"/>
      <c r="U42" s="13"/>
    </row>
    <row r="43" spans="1:21" ht="12.75">
      <c r="A43" s="452" t="s">
        <v>154</v>
      </c>
      <c r="B43" s="453"/>
      <c r="C43" s="453"/>
      <c r="D43" s="12"/>
      <c r="E43" s="110"/>
      <c r="F43" s="12"/>
      <c r="G43" s="452" t="s">
        <v>148</v>
      </c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12"/>
      <c r="T43" s="110"/>
      <c r="U43" s="13"/>
    </row>
    <row r="44" spans="1:21" ht="12.75">
      <c r="A44" s="452" t="s">
        <v>154</v>
      </c>
      <c r="B44" s="453"/>
      <c r="C44" s="453"/>
      <c r="D44" s="12"/>
      <c r="E44" s="111"/>
      <c r="F44" s="12"/>
      <c r="G44" s="452" t="s">
        <v>149</v>
      </c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12"/>
      <c r="T44" s="110"/>
      <c r="U44" s="13"/>
    </row>
    <row r="45" spans="1:21" ht="12.75">
      <c r="A45" s="452" t="s">
        <v>154</v>
      </c>
      <c r="B45" s="453"/>
      <c r="C45" s="453"/>
      <c r="D45" s="12"/>
      <c r="E45" s="110"/>
      <c r="F45" s="12"/>
      <c r="G45" s="452" t="s">
        <v>150</v>
      </c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12"/>
      <c r="T45" s="110"/>
      <c r="U45" s="13"/>
    </row>
    <row r="46" spans="1:21" ht="12.75">
      <c r="A46" s="452" t="s">
        <v>154</v>
      </c>
      <c r="B46" s="453"/>
      <c r="C46" s="453"/>
      <c r="D46" s="12"/>
      <c r="E46" s="111"/>
      <c r="F46" s="12"/>
      <c r="G46" s="452" t="s">
        <v>151</v>
      </c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12"/>
      <c r="T46" s="110"/>
      <c r="U46" s="13"/>
    </row>
    <row r="47" spans="1:21" ht="12.75">
      <c r="A47" s="452" t="s">
        <v>154</v>
      </c>
      <c r="B47" s="453"/>
      <c r="C47" s="453"/>
      <c r="D47" s="12"/>
      <c r="E47" s="110"/>
      <c r="F47" s="12"/>
      <c r="G47" s="452" t="s">
        <v>208</v>
      </c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12"/>
      <c r="T47" s="110"/>
      <c r="U47" s="13"/>
    </row>
    <row r="48" spans="1:21" ht="12.75">
      <c r="A48" s="452" t="s">
        <v>154</v>
      </c>
      <c r="B48" s="453"/>
      <c r="C48" s="453"/>
      <c r="D48" s="12"/>
      <c r="E48" s="111"/>
      <c r="F48" s="12"/>
      <c r="G48" s="452" t="s">
        <v>209</v>
      </c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12"/>
      <c r="T48" s="110"/>
      <c r="U48" s="13"/>
    </row>
    <row r="49" spans="1:21" ht="12.75">
      <c r="A49" s="11"/>
      <c r="B49" s="12"/>
      <c r="C49" s="12"/>
      <c r="D49" s="19"/>
      <c r="E49" s="22"/>
      <c r="F49" s="33"/>
      <c r="G49" s="452" t="s">
        <v>152</v>
      </c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12"/>
      <c r="T49" s="109"/>
      <c r="U49" s="13"/>
    </row>
    <row r="50" spans="1:21" ht="12.75">
      <c r="A50" s="460" t="s">
        <v>155</v>
      </c>
      <c r="B50" s="461"/>
      <c r="C50" s="461"/>
      <c r="D50" s="461"/>
      <c r="E50" s="461"/>
      <c r="F50" s="462"/>
      <c r="G50" s="452" t="s">
        <v>210</v>
      </c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12"/>
      <c r="T50" s="110"/>
      <c r="U50" s="13"/>
    </row>
    <row r="51" spans="1:21" ht="12.75">
      <c r="A51" s="452" t="s">
        <v>154</v>
      </c>
      <c r="B51" s="453"/>
      <c r="C51" s="453"/>
      <c r="D51" s="12"/>
      <c r="E51" s="110"/>
      <c r="F51" s="13"/>
      <c r="G51" s="452" t="s">
        <v>153</v>
      </c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12"/>
      <c r="T51" s="110"/>
      <c r="U51" s="13"/>
    </row>
    <row r="52" spans="1:21" ht="12.75">
      <c r="A52" s="452" t="s">
        <v>154</v>
      </c>
      <c r="B52" s="453"/>
      <c r="C52" s="453"/>
      <c r="D52" s="12"/>
      <c r="E52" s="117"/>
      <c r="F52" s="13"/>
      <c r="G52" s="464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12"/>
      <c r="T52" s="9"/>
      <c r="U52" s="13"/>
    </row>
    <row r="53" spans="1:21" ht="12.75">
      <c r="A53" s="454" t="s">
        <v>211</v>
      </c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6"/>
    </row>
    <row r="54" spans="1:21" ht="12.75">
      <c r="A54" s="449" t="s">
        <v>156</v>
      </c>
      <c r="B54" s="450"/>
      <c r="C54" s="450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13"/>
    </row>
    <row r="55" spans="1:21" ht="12.75">
      <c r="A55" s="449" t="s">
        <v>212</v>
      </c>
      <c r="B55" s="450"/>
      <c r="C55" s="450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13"/>
    </row>
    <row r="56" spans="1:21" ht="12.75">
      <c r="A56" s="11"/>
      <c r="B56" s="12"/>
      <c r="C56" s="12"/>
      <c r="D56" s="118" t="s">
        <v>213</v>
      </c>
      <c r="E56" s="109"/>
      <c r="F56" s="109"/>
      <c r="G56" s="109"/>
      <c r="H56" s="109"/>
      <c r="I56" s="109"/>
      <c r="J56" s="457" t="s">
        <v>24</v>
      </c>
      <c r="K56" s="458"/>
      <c r="L56" s="457"/>
      <c r="M56" s="458"/>
      <c r="N56" s="458"/>
      <c r="O56" s="458"/>
      <c r="P56" s="458"/>
      <c r="Q56" s="458"/>
      <c r="R56" s="458"/>
      <c r="S56" s="118" t="s">
        <v>157</v>
      </c>
      <c r="T56" s="451"/>
      <c r="U56" s="459"/>
    </row>
    <row r="57" spans="1:21" ht="12.75">
      <c r="A57" s="18"/>
      <c r="B57" s="19"/>
      <c r="C57" s="19"/>
      <c r="D57" s="116" t="s">
        <v>214</v>
      </c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8"/>
    </row>
    <row r="58" spans="1:21" ht="12.75">
      <c r="A58" s="454" t="s">
        <v>215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6"/>
    </row>
    <row r="59" spans="1:21" ht="12.75">
      <c r="A59" s="449" t="s">
        <v>156</v>
      </c>
      <c r="B59" s="450"/>
      <c r="C59" s="450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13"/>
    </row>
    <row r="60" spans="1:21" ht="12.75">
      <c r="A60" s="449" t="s">
        <v>212</v>
      </c>
      <c r="B60" s="450"/>
      <c r="C60" s="450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/>
      <c r="U60" s="13"/>
    </row>
    <row r="61" spans="1:21" ht="12.75">
      <c r="A61" s="11"/>
      <c r="B61" s="12"/>
      <c r="C61" s="12"/>
      <c r="D61" s="118" t="s">
        <v>213</v>
      </c>
      <c r="E61" s="109"/>
      <c r="F61" s="109"/>
      <c r="G61" s="109"/>
      <c r="H61" s="109"/>
      <c r="I61" s="109"/>
      <c r="J61" s="457" t="s">
        <v>24</v>
      </c>
      <c r="K61" s="458"/>
      <c r="L61" s="457"/>
      <c r="M61" s="458"/>
      <c r="N61" s="458"/>
      <c r="O61" s="458"/>
      <c r="P61" s="458"/>
      <c r="Q61" s="458"/>
      <c r="R61" s="458"/>
      <c r="S61" s="118" t="s">
        <v>157</v>
      </c>
      <c r="T61" s="451"/>
      <c r="U61" s="459"/>
    </row>
    <row r="62" spans="1:21" ht="12.75">
      <c r="A62" s="18"/>
      <c r="B62" s="19"/>
      <c r="C62" s="19"/>
      <c r="D62" s="116" t="s">
        <v>214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8"/>
    </row>
  </sheetData>
  <sheetProtection/>
  <mergeCells count="107">
    <mergeCell ref="E36:G36"/>
    <mergeCell ref="E37:G37"/>
    <mergeCell ref="K36:M36"/>
    <mergeCell ref="K37:M37"/>
    <mergeCell ref="Q36:S36"/>
    <mergeCell ref="Q37:S37"/>
    <mergeCell ref="D2:U2"/>
    <mergeCell ref="D3:U3"/>
    <mergeCell ref="A20:B20"/>
    <mergeCell ref="A1:C4"/>
    <mergeCell ref="A16:U16"/>
    <mergeCell ref="G13:H13"/>
    <mergeCell ref="I13:K13"/>
    <mergeCell ref="Q13:T13"/>
    <mergeCell ref="L13:O13"/>
    <mergeCell ref="I9:O9"/>
    <mergeCell ref="A27:B27"/>
    <mergeCell ref="A17:B17"/>
    <mergeCell ref="A19:B19"/>
    <mergeCell ref="P17:U17"/>
    <mergeCell ref="D17:O17"/>
    <mergeCell ref="A18:B18"/>
    <mergeCell ref="P18:U18"/>
    <mergeCell ref="D20:O20"/>
    <mergeCell ref="C24:U24"/>
    <mergeCell ref="D18:O18"/>
    <mergeCell ref="I10:O10"/>
    <mergeCell ref="J26:O26"/>
    <mergeCell ref="P26:U26"/>
    <mergeCell ref="D26:I26"/>
    <mergeCell ref="A31:C31"/>
    <mergeCell ref="P30:U30"/>
    <mergeCell ref="Q31:U31"/>
    <mergeCell ref="P19:U19"/>
    <mergeCell ref="N23:U23"/>
    <mergeCell ref="H23:I23"/>
    <mergeCell ref="P20:U20"/>
    <mergeCell ref="D19:O19"/>
    <mergeCell ref="E25:U25"/>
    <mergeCell ref="A26:C26"/>
    <mergeCell ref="A44:C44"/>
    <mergeCell ref="A42:C42"/>
    <mergeCell ref="G42:R42"/>
    <mergeCell ref="G43:R43"/>
    <mergeCell ref="A43:C43"/>
    <mergeCell ref="A32:C32"/>
    <mergeCell ref="A28:B28"/>
    <mergeCell ref="E33:I33"/>
    <mergeCell ref="A37:C37"/>
    <mergeCell ref="A33:C33"/>
    <mergeCell ref="A35:C35"/>
    <mergeCell ref="A36:C36"/>
    <mergeCell ref="A34:C34"/>
    <mergeCell ref="A29:B29"/>
    <mergeCell ref="A30:C30"/>
    <mergeCell ref="D30:I30"/>
    <mergeCell ref="A38:C38"/>
    <mergeCell ref="A41:F41"/>
    <mergeCell ref="G41:U41"/>
    <mergeCell ref="G49:R49"/>
    <mergeCell ref="G45:R45"/>
    <mergeCell ref="G48:R48"/>
    <mergeCell ref="G47:R47"/>
    <mergeCell ref="G44:R44"/>
    <mergeCell ref="A46:C46"/>
    <mergeCell ref="G46:R46"/>
    <mergeCell ref="J30:O30"/>
    <mergeCell ref="E31:I31"/>
    <mergeCell ref="E32:I32"/>
    <mergeCell ref="Q32:U32"/>
    <mergeCell ref="Q33:U33"/>
    <mergeCell ref="K31:O31"/>
    <mergeCell ref="K32:O32"/>
    <mergeCell ref="K33:O33"/>
    <mergeCell ref="E34:I34"/>
    <mergeCell ref="K34:O34"/>
    <mergeCell ref="Q34:U34"/>
    <mergeCell ref="K35:O35"/>
    <mergeCell ref="E35:I35"/>
    <mergeCell ref="Q35:U35"/>
    <mergeCell ref="A47:C47"/>
    <mergeCell ref="A50:F50"/>
    <mergeCell ref="A55:C55"/>
    <mergeCell ref="D54:T54"/>
    <mergeCell ref="D55:T55"/>
    <mergeCell ref="G50:R50"/>
    <mergeCell ref="G52:R52"/>
    <mergeCell ref="A45:C45"/>
    <mergeCell ref="L61:R61"/>
    <mergeCell ref="A58:U58"/>
    <mergeCell ref="G51:R51"/>
    <mergeCell ref="J56:K56"/>
    <mergeCell ref="L56:R56"/>
    <mergeCell ref="T56:U56"/>
    <mergeCell ref="A59:C59"/>
    <mergeCell ref="D59:T59"/>
    <mergeCell ref="A48:C48"/>
    <mergeCell ref="E62:U62"/>
    <mergeCell ref="A60:C60"/>
    <mergeCell ref="D60:T60"/>
    <mergeCell ref="A51:C51"/>
    <mergeCell ref="A52:C52"/>
    <mergeCell ref="E57:U57"/>
    <mergeCell ref="A53:U53"/>
    <mergeCell ref="A54:C54"/>
    <mergeCell ref="J61:K61"/>
    <mergeCell ref="T61:U61"/>
  </mergeCells>
  <printOptions horizontalCentered="1"/>
  <pageMargins left="0" right="0" top="0.1968503937007874" bottom="0.1968503937007874" header="0.1968503937007874" footer="0.1968503937007874"/>
  <pageSetup horizontalDpi="600" verticalDpi="600" orientation="portrait" paperSize="9" scale="89" r:id="rId2"/>
  <headerFooter alignWithMargins="0">
    <oddHeader xml:space="preserve">&amp;C </oddHeader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view="pageBreakPreview" zoomScaleSheetLayoutView="100" zoomScalePageLayoutView="0" workbookViewId="0" topLeftCell="A7">
      <selection activeCell="B32" sqref="B32:G32"/>
    </sheetView>
  </sheetViews>
  <sheetFormatPr defaultColWidth="9.140625" defaultRowHeight="12.75"/>
  <cols>
    <col min="1" max="1" width="5.00390625" style="0" customWidth="1"/>
    <col min="2" max="2" width="3.7109375" style="0" bestFit="1" customWidth="1"/>
    <col min="3" max="3" width="7.00390625" style="0" customWidth="1"/>
    <col min="4" max="4" width="39.00390625" style="0" customWidth="1"/>
    <col min="5" max="5" width="6.8515625" style="0" customWidth="1"/>
    <col min="6" max="7" width="8.7109375" style="0" customWidth="1"/>
    <col min="8" max="8" width="8.57421875" style="0" customWidth="1"/>
    <col min="9" max="9" width="11.00390625" style="0" customWidth="1"/>
    <col min="10" max="10" width="3.8515625" style="0" customWidth="1"/>
    <col min="11" max="11" width="8.8515625" style="0" customWidth="1"/>
    <col min="12" max="12" width="2.8515625" style="0" customWidth="1"/>
    <col min="13" max="13" width="8.8515625" style="0" customWidth="1"/>
    <col min="14" max="14" width="13.421875" style="0" customWidth="1"/>
  </cols>
  <sheetData>
    <row r="1" spans="1:14" ht="18" customHeight="1">
      <c r="A1" s="629" t="s">
        <v>301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</row>
    <row r="3" spans="1:14" s="35" customFormat="1" ht="30" customHeight="1">
      <c r="A3" s="727" t="s">
        <v>340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9"/>
    </row>
    <row r="4" spans="1:14" s="35" customFormat="1" ht="12.75" customHeight="1">
      <c r="A4" s="200"/>
      <c r="B4" s="200"/>
      <c r="C4" s="201" t="s">
        <v>0</v>
      </c>
      <c r="D4" s="201"/>
      <c r="E4" s="200"/>
      <c r="F4" s="200"/>
      <c r="G4" s="200"/>
      <c r="H4" s="200"/>
      <c r="I4" s="200"/>
      <c r="J4" s="200"/>
      <c r="K4" s="200"/>
      <c r="L4" s="202"/>
      <c r="M4" s="203"/>
      <c r="N4" s="203"/>
    </row>
    <row r="5" spans="1:14" s="35" customFormat="1" ht="12.75" customHeight="1">
      <c r="A5" s="204"/>
      <c r="B5" s="205" t="s">
        <v>0</v>
      </c>
      <c r="C5" s="204"/>
      <c r="D5" s="204"/>
      <c r="E5" s="206" t="s">
        <v>0</v>
      </c>
      <c r="F5" s="206"/>
      <c r="G5" s="206" t="s">
        <v>0</v>
      </c>
      <c r="H5" s="206" t="s">
        <v>0</v>
      </c>
      <c r="I5" s="203"/>
      <c r="J5" s="207"/>
      <c r="K5" s="206"/>
      <c r="L5" s="550"/>
      <c r="M5" s="551"/>
      <c r="N5" s="551"/>
    </row>
    <row r="6" spans="1:14" s="35" customFormat="1" ht="6" customHeight="1">
      <c r="A6" s="204"/>
      <c r="B6" s="205"/>
      <c r="C6" s="204"/>
      <c r="D6" s="204"/>
      <c r="E6" s="206"/>
      <c r="F6" s="206"/>
      <c r="G6" s="206"/>
      <c r="H6" s="206"/>
      <c r="I6" s="203"/>
      <c r="J6" s="207"/>
      <c r="K6" s="207"/>
      <c r="L6" s="550"/>
      <c r="M6" s="551"/>
      <c r="N6" s="551"/>
    </row>
    <row r="7" spans="1:14" ht="18" customHeight="1">
      <c r="A7" s="568" t="s">
        <v>27</v>
      </c>
      <c r="B7" s="209">
        <v>2</v>
      </c>
      <c r="C7" s="549" t="s">
        <v>216</v>
      </c>
      <c r="D7" s="549"/>
      <c r="E7" s="549"/>
      <c r="F7" s="549"/>
      <c r="G7" s="549"/>
      <c r="H7" s="210" t="s">
        <v>126</v>
      </c>
      <c r="I7" s="328">
        <v>490.66</v>
      </c>
      <c r="J7" s="212" t="s">
        <v>28</v>
      </c>
      <c r="K7" s="213"/>
      <c r="L7" s="214"/>
      <c r="M7" s="215"/>
      <c r="N7" s="216"/>
    </row>
    <row r="8" spans="1:14" ht="39.75" customHeight="1">
      <c r="A8" s="568"/>
      <c r="B8" s="217">
        <v>3</v>
      </c>
      <c r="C8" s="556" t="s">
        <v>303</v>
      </c>
      <c r="D8" s="557"/>
      <c r="E8" s="558"/>
      <c r="F8" s="218" t="s">
        <v>283</v>
      </c>
      <c r="G8" s="218" t="s">
        <v>284</v>
      </c>
      <c r="H8" s="210"/>
      <c r="I8" s="211"/>
      <c r="J8" s="212"/>
      <c r="K8" s="213"/>
      <c r="L8" s="214"/>
      <c r="M8" s="215"/>
      <c r="N8" s="216"/>
    </row>
    <row r="9" spans="1:14" ht="25.5" customHeight="1">
      <c r="A9" s="568"/>
      <c r="B9" s="217" t="s">
        <v>128</v>
      </c>
      <c r="C9" s="554" t="s">
        <v>347</v>
      </c>
      <c r="D9" s="555"/>
      <c r="E9" s="219">
        <v>0</v>
      </c>
      <c r="F9" s="329">
        <v>0.1</v>
      </c>
      <c r="G9" s="335">
        <f>IF(OR(E9&lt;2,E9&gt;5),0,(5-E9)/(5-2)*5%+(E9-2)/(5-2)*10%)</f>
        <v>0</v>
      </c>
      <c r="H9" s="209" t="s">
        <v>126</v>
      </c>
      <c r="I9" s="332">
        <f>G9*$I$7</f>
        <v>0</v>
      </c>
      <c r="J9" s="212" t="s">
        <v>28</v>
      </c>
      <c r="K9" s="199"/>
      <c r="L9" s="199"/>
      <c r="M9" s="199"/>
      <c r="N9" s="199"/>
    </row>
    <row r="10" spans="1:14" ht="25.5" customHeight="1">
      <c r="A10" s="568"/>
      <c r="B10" s="559" t="s">
        <v>217</v>
      </c>
      <c r="C10" s="562" t="s">
        <v>304</v>
      </c>
      <c r="D10" s="552" t="s">
        <v>334</v>
      </c>
      <c r="E10" s="553"/>
      <c r="F10" s="329">
        <v>0.1</v>
      </c>
      <c r="G10" s="220">
        <v>0</v>
      </c>
      <c r="H10" s="209" t="s">
        <v>126</v>
      </c>
      <c r="I10" s="332">
        <f>G10*$I$7</f>
        <v>0</v>
      </c>
      <c r="J10" s="222" t="s">
        <v>28</v>
      </c>
      <c r="K10" s="199"/>
      <c r="L10" s="199"/>
      <c r="M10" s="199"/>
      <c r="N10" s="199"/>
    </row>
    <row r="11" spans="1:14" ht="25.5" customHeight="1">
      <c r="A11" s="568"/>
      <c r="B11" s="560"/>
      <c r="C11" s="563"/>
      <c r="D11" s="552" t="s">
        <v>335</v>
      </c>
      <c r="E11" s="553"/>
      <c r="F11" s="329">
        <v>0.08</v>
      </c>
      <c r="G11" s="220">
        <v>0</v>
      </c>
      <c r="H11" s="209" t="s">
        <v>126</v>
      </c>
      <c r="I11" s="332">
        <f>G11*$I$7</f>
        <v>0</v>
      </c>
      <c r="J11" s="222" t="s">
        <v>28</v>
      </c>
      <c r="K11" s="199"/>
      <c r="L11" s="199"/>
      <c r="M11" s="199"/>
      <c r="N11" s="199"/>
    </row>
    <row r="12" spans="1:14" ht="25.5" customHeight="1">
      <c r="A12" s="568"/>
      <c r="B12" s="560"/>
      <c r="C12" s="563"/>
      <c r="D12" s="552" t="s">
        <v>336</v>
      </c>
      <c r="E12" s="553"/>
      <c r="F12" s="329">
        <v>0.05</v>
      </c>
      <c r="G12" s="220">
        <v>0</v>
      </c>
      <c r="H12" s="209" t="s">
        <v>126</v>
      </c>
      <c r="I12" s="332">
        <f>G12*$I$7</f>
        <v>0</v>
      </c>
      <c r="J12" s="212" t="s">
        <v>28</v>
      </c>
      <c r="K12" s="199"/>
      <c r="L12" s="199"/>
      <c r="M12" s="199"/>
      <c r="N12" s="199"/>
    </row>
    <row r="13" spans="1:14" ht="25.5" customHeight="1">
      <c r="A13" s="568"/>
      <c r="B13" s="561"/>
      <c r="C13" s="564"/>
      <c r="D13" s="552" t="s">
        <v>337</v>
      </c>
      <c r="E13" s="553"/>
      <c r="F13" s="329">
        <v>0.05</v>
      </c>
      <c r="G13" s="220">
        <v>0</v>
      </c>
      <c r="H13" s="209" t="s">
        <v>126</v>
      </c>
      <c r="I13" s="332">
        <f>G13*$I$7</f>
        <v>0</v>
      </c>
      <c r="J13" s="212" t="s">
        <v>28</v>
      </c>
      <c r="K13" s="199"/>
      <c r="L13" s="199"/>
      <c r="M13" s="199"/>
      <c r="N13" s="199"/>
    </row>
    <row r="14" spans="1:14" ht="18" customHeight="1">
      <c r="A14" s="568"/>
      <c r="B14" s="209">
        <v>4</v>
      </c>
      <c r="C14" s="578" t="s">
        <v>282</v>
      </c>
      <c r="D14" s="579"/>
      <c r="E14" s="579"/>
      <c r="F14" s="579"/>
      <c r="G14" s="579"/>
      <c r="H14" s="580"/>
      <c r="I14" s="302"/>
      <c r="J14" s="212"/>
      <c r="K14" s="199"/>
      <c r="L14" s="199"/>
      <c r="M14" s="199"/>
      <c r="N14" s="199"/>
    </row>
    <row r="15" spans="1:14" ht="25.5" customHeight="1">
      <c r="A15" s="568"/>
      <c r="B15" s="223" t="s">
        <v>130</v>
      </c>
      <c r="C15" s="722" t="s">
        <v>348</v>
      </c>
      <c r="D15" s="722"/>
      <c r="E15" s="722"/>
      <c r="F15" s="329">
        <v>0.07</v>
      </c>
      <c r="G15" s="303">
        <v>0</v>
      </c>
      <c r="H15" s="240" t="s">
        <v>126</v>
      </c>
      <c r="I15" s="332">
        <f>G15*I7</f>
        <v>0</v>
      </c>
      <c r="J15" s="212" t="s">
        <v>28</v>
      </c>
      <c r="K15" s="199"/>
      <c r="L15" s="199"/>
      <c r="M15" s="199"/>
      <c r="N15" s="199"/>
    </row>
    <row r="16" spans="1:14" s="152" customFormat="1" ht="17.25" customHeight="1">
      <c r="A16" s="568"/>
      <c r="B16" s="255" t="s">
        <v>132</v>
      </c>
      <c r="C16" s="723" t="s">
        <v>294</v>
      </c>
      <c r="D16" s="723"/>
      <c r="E16" s="723"/>
      <c r="F16" s="386">
        <v>0.05</v>
      </c>
      <c r="G16" s="304">
        <v>0</v>
      </c>
      <c r="H16" s="255" t="s">
        <v>126</v>
      </c>
      <c r="I16" s="387">
        <f>G16*I7</f>
        <v>0</v>
      </c>
      <c r="J16" s="198" t="s">
        <v>28</v>
      </c>
      <c r="K16" s="198"/>
      <c r="L16" s="198"/>
      <c r="M16" s="198"/>
      <c r="N16" s="198"/>
    </row>
    <row r="17" spans="1:14" ht="24" customHeight="1">
      <c r="A17" s="568"/>
      <c r="B17" s="223" t="s">
        <v>133</v>
      </c>
      <c r="C17" s="724" t="s">
        <v>289</v>
      </c>
      <c r="D17" s="724"/>
      <c r="E17" s="724"/>
      <c r="F17" s="329">
        <v>0.1</v>
      </c>
      <c r="G17" s="303">
        <v>0</v>
      </c>
      <c r="H17" s="240" t="s">
        <v>126</v>
      </c>
      <c r="I17" s="332">
        <f>G17*I7</f>
        <v>0</v>
      </c>
      <c r="J17" s="212" t="s">
        <v>28</v>
      </c>
      <c r="K17" s="199"/>
      <c r="L17" s="199"/>
      <c r="M17" s="199"/>
      <c r="N17" s="199"/>
    </row>
    <row r="18" spans="1:14" ht="27" customHeight="1">
      <c r="A18" s="568"/>
      <c r="B18" s="223" t="s">
        <v>134</v>
      </c>
      <c r="C18" s="584" t="s">
        <v>357</v>
      </c>
      <c r="D18" s="579"/>
      <c r="E18" s="580"/>
      <c r="F18" s="329">
        <v>0.1</v>
      </c>
      <c r="G18" s="303">
        <v>0</v>
      </c>
      <c r="H18" s="240" t="s">
        <v>126</v>
      </c>
      <c r="I18" s="332">
        <f>G18*I7</f>
        <v>0</v>
      </c>
      <c r="J18" s="212" t="s">
        <v>28</v>
      </c>
      <c r="K18" s="199"/>
      <c r="L18" s="199"/>
      <c r="M18" s="199"/>
      <c r="N18" s="199"/>
    </row>
    <row r="19" spans="1:14" ht="22.5" customHeight="1">
      <c r="A19" s="568"/>
      <c r="B19" s="725" t="s">
        <v>136</v>
      </c>
      <c r="C19" s="585" t="s">
        <v>129</v>
      </c>
      <c r="D19" s="588" t="s">
        <v>332</v>
      </c>
      <c r="E19" s="589"/>
      <c r="F19" s="329">
        <v>0.05</v>
      </c>
      <c r="G19" s="303">
        <v>0</v>
      </c>
      <c r="H19" s="240" t="s">
        <v>126</v>
      </c>
      <c r="I19" s="332">
        <f>G19*I7</f>
        <v>0</v>
      </c>
      <c r="J19" s="212" t="s">
        <v>28</v>
      </c>
      <c r="K19" s="199"/>
      <c r="L19" s="199"/>
      <c r="M19" s="199"/>
      <c r="N19" s="199"/>
    </row>
    <row r="20" spans="1:14" ht="22.5" customHeight="1">
      <c r="A20" s="568"/>
      <c r="B20" s="726"/>
      <c r="C20" s="586"/>
      <c r="D20" s="588" t="s">
        <v>333</v>
      </c>
      <c r="E20" s="589"/>
      <c r="F20" s="329">
        <v>0.1</v>
      </c>
      <c r="G20" s="303">
        <v>0</v>
      </c>
      <c r="H20" s="240" t="s">
        <v>126</v>
      </c>
      <c r="I20" s="332">
        <f>G20*I7</f>
        <v>0</v>
      </c>
      <c r="J20" s="212" t="s">
        <v>28</v>
      </c>
      <c r="K20" s="199"/>
      <c r="L20" s="199"/>
      <c r="M20" s="199"/>
      <c r="N20" s="199"/>
    </row>
    <row r="21" spans="1:14" ht="22.5" customHeight="1">
      <c r="A21" s="568"/>
      <c r="B21" s="726"/>
      <c r="C21" s="587"/>
      <c r="D21" s="588" t="s">
        <v>313</v>
      </c>
      <c r="E21" s="589"/>
      <c r="F21" s="331" t="s">
        <v>305</v>
      </c>
      <c r="G21" s="303">
        <v>0</v>
      </c>
      <c r="H21" s="240" t="s">
        <v>126</v>
      </c>
      <c r="I21" s="332">
        <f>G21*I7</f>
        <v>0</v>
      </c>
      <c r="J21" s="212" t="s">
        <v>28</v>
      </c>
      <c r="K21" s="199"/>
      <c r="L21" s="199"/>
      <c r="M21" s="199"/>
      <c r="N21" s="199"/>
    </row>
    <row r="22" spans="1:14" ht="18" customHeight="1">
      <c r="A22" s="568"/>
      <c r="B22" s="305" t="s">
        <v>137</v>
      </c>
      <c r="C22" s="584" t="s">
        <v>285</v>
      </c>
      <c r="D22" s="594"/>
      <c r="E22" s="595"/>
      <c r="F22" s="329">
        <v>0.08</v>
      </c>
      <c r="G22" s="303">
        <v>0</v>
      </c>
      <c r="H22" s="240" t="s">
        <v>126</v>
      </c>
      <c r="I22" s="332">
        <f>G22*I7</f>
        <v>0</v>
      </c>
      <c r="J22" s="212" t="s">
        <v>29</v>
      </c>
      <c r="K22" s="199"/>
      <c r="L22" s="199"/>
      <c r="M22" s="215"/>
      <c r="N22" s="253"/>
    </row>
    <row r="23" spans="1:14" ht="18" customHeight="1">
      <c r="A23" s="568"/>
      <c r="B23" s="571" t="s">
        <v>327</v>
      </c>
      <c r="C23" s="571"/>
      <c r="D23" s="571"/>
      <c r="E23" s="571"/>
      <c r="F23" s="571"/>
      <c r="G23" s="571"/>
      <c r="H23" s="210" t="s">
        <v>126</v>
      </c>
      <c r="I23" s="333">
        <f>SUM(I7:I22)</f>
        <v>490.66</v>
      </c>
      <c r="J23" s="306" t="s">
        <v>28</v>
      </c>
      <c r="K23" s="234" t="s">
        <v>219</v>
      </c>
      <c r="L23" s="235" t="s">
        <v>21</v>
      </c>
      <c r="M23" s="236" t="s">
        <v>126</v>
      </c>
      <c r="N23" s="336">
        <f>I7+F9*I7+F10*I7+F15*I7+F16*I7+F17*I7+F18*I7+F20*I7+F22*I7</f>
        <v>834.1220000000001</v>
      </c>
    </row>
    <row r="24" spans="1:14" ht="12.75" customHeight="1">
      <c r="A24" s="199"/>
      <c r="B24" s="212"/>
      <c r="C24" s="199"/>
      <c r="D24" s="199"/>
      <c r="E24" s="199"/>
      <c r="F24" s="199"/>
      <c r="G24" s="237"/>
      <c r="H24" s="212"/>
      <c r="I24" s="307"/>
      <c r="J24" s="199"/>
      <c r="K24" s="199"/>
      <c r="L24" s="199"/>
      <c r="M24" s="215"/>
      <c r="N24" s="216"/>
    </row>
    <row r="25" spans="1:14" ht="18" customHeight="1">
      <c r="A25" s="568" t="s">
        <v>30</v>
      </c>
      <c r="B25" s="209">
        <v>5</v>
      </c>
      <c r="C25" s="578" t="s">
        <v>30</v>
      </c>
      <c r="D25" s="579"/>
      <c r="E25" s="579"/>
      <c r="F25" s="579"/>
      <c r="G25" s="579"/>
      <c r="H25" s="579"/>
      <c r="I25" s="580"/>
      <c r="J25" s="199"/>
      <c r="K25" s="199"/>
      <c r="L25" s="199"/>
      <c r="M25" s="199"/>
      <c r="N25" s="199"/>
    </row>
    <row r="26" spans="1:14" ht="18" customHeight="1">
      <c r="A26" s="568"/>
      <c r="B26" s="240" t="s">
        <v>306</v>
      </c>
      <c r="C26" s="596" t="s">
        <v>286</v>
      </c>
      <c r="D26" s="597"/>
      <c r="E26" s="598"/>
      <c r="F26" s="329">
        <v>0.14</v>
      </c>
      <c r="G26" s="303">
        <v>0</v>
      </c>
      <c r="H26" s="240" t="s">
        <v>126</v>
      </c>
      <c r="I26" s="332">
        <f aca="true" t="shared" si="0" ref="I26:I31">G26*$I$23</f>
        <v>0</v>
      </c>
      <c r="J26" s="212" t="s">
        <v>28</v>
      </c>
      <c r="K26" s="199"/>
      <c r="L26" s="199"/>
      <c r="M26" s="199"/>
      <c r="N26" s="199"/>
    </row>
    <row r="27" spans="1:14" ht="18" customHeight="1">
      <c r="A27" s="568"/>
      <c r="B27" s="240" t="s">
        <v>307</v>
      </c>
      <c r="C27" s="596" t="s">
        <v>220</v>
      </c>
      <c r="D27" s="597"/>
      <c r="E27" s="598"/>
      <c r="F27" s="329">
        <v>0.04</v>
      </c>
      <c r="G27" s="303">
        <v>0</v>
      </c>
      <c r="H27" s="240" t="s">
        <v>126</v>
      </c>
      <c r="I27" s="332">
        <f t="shared" si="0"/>
        <v>0</v>
      </c>
      <c r="J27" s="212" t="s">
        <v>28</v>
      </c>
      <c r="K27" s="199"/>
      <c r="L27" s="199"/>
      <c r="M27" s="199"/>
      <c r="N27" s="199"/>
    </row>
    <row r="28" spans="1:14" ht="18" customHeight="1">
      <c r="A28" s="568"/>
      <c r="B28" s="240" t="s">
        <v>308</v>
      </c>
      <c r="C28" s="591" t="s">
        <v>221</v>
      </c>
      <c r="D28" s="592"/>
      <c r="E28" s="593"/>
      <c r="F28" s="329">
        <v>0.05</v>
      </c>
      <c r="G28" s="303">
        <v>0</v>
      </c>
      <c r="H28" s="240" t="s">
        <v>126</v>
      </c>
      <c r="I28" s="332">
        <f t="shared" si="0"/>
        <v>0</v>
      </c>
      <c r="J28" s="212" t="s">
        <v>28</v>
      </c>
      <c r="K28" s="199"/>
      <c r="L28" s="199"/>
      <c r="M28" s="199"/>
      <c r="N28" s="199"/>
    </row>
    <row r="29" spans="1:14" ht="18" customHeight="1">
      <c r="A29" s="568"/>
      <c r="B29" s="240" t="s">
        <v>309</v>
      </c>
      <c r="C29" s="596" t="s">
        <v>135</v>
      </c>
      <c r="D29" s="597"/>
      <c r="E29" s="598"/>
      <c r="F29" s="329">
        <v>0.05</v>
      </c>
      <c r="G29" s="303">
        <v>0</v>
      </c>
      <c r="H29" s="240" t="s">
        <v>126</v>
      </c>
      <c r="I29" s="332">
        <f t="shared" si="0"/>
        <v>0</v>
      </c>
      <c r="J29" s="212" t="s">
        <v>28</v>
      </c>
      <c r="K29" s="199"/>
      <c r="L29" s="199"/>
      <c r="M29" s="199"/>
      <c r="N29" s="199"/>
    </row>
    <row r="30" spans="1:14" ht="25.5" customHeight="1">
      <c r="A30" s="568"/>
      <c r="B30" s="223" t="s">
        <v>310</v>
      </c>
      <c r="C30" s="556" t="s">
        <v>287</v>
      </c>
      <c r="D30" s="557"/>
      <c r="E30" s="558"/>
      <c r="F30" s="329">
        <v>0.03</v>
      </c>
      <c r="G30" s="303">
        <v>0</v>
      </c>
      <c r="H30" s="240" t="s">
        <v>126</v>
      </c>
      <c r="I30" s="332">
        <f t="shared" si="0"/>
        <v>0</v>
      </c>
      <c r="J30" s="212" t="s">
        <v>28</v>
      </c>
      <c r="K30" s="199"/>
      <c r="L30" s="199"/>
      <c r="M30" s="199"/>
      <c r="N30" s="199"/>
    </row>
    <row r="31" spans="1:14" ht="18" customHeight="1">
      <c r="A31" s="568"/>
      <c r="B31" s="240" t="s">
        <v>311</v>
      </c>
      <c r="C31" s="591" t="s">
        <v>138</v>
      </c>
      <c r="D31" s="592"/>
      <c r="E31" s="593"/>
      <c r="F31" s="329">
        <v>0.02</v>
      </c>
      <c r="G31" s="303">
        <v>0</v>
      </c>
      <c r="H31" s="240" t="s">
        <v>126</v>
      </c>
      <c r="I31" s="332">
        <f t="shared" si="0"/>
        <v>0</v>
      </c>
      <c r="J31" s="212" t="s">
        <v>29</v>
      </c>
      <c r="K31" s="199"/>
      <c r="L31" s="199"/>
      <c r="M31" s="199"/>
      <c r="N31" s="253"/>
    </row>
    <row r="32" spans="1:14" ht="18" customHeight="1">
      <c r="A32" s="199"/>
      <c r="B32" s="571" t="s">
        <v>314</v>
      </c>
      <c r="C32" s="571"/>
      <c r="D32" s="571"/>
      <c r="E32" s="571"/>
      <c r="F32" s="571"/>
      <c r="G32" s="571"/>
      <c r="H32" s="210" t="s">
        <v>126</v>
      </c>
      <c r="I32" s="333">
        <f>I23+I26+I27+I28+I29+I30+I31</f>
        <v>490.66</v>
      </c>
      <c r="J32" s="199"/>
      <c r="K32" s="234" t="s">
        <v>222</v>
      </c>
      <c r="L32" s="235" t="s">
        <v>21</v>
      </c>
      <c r="M32" s="236" t="s">
        <v>126</v>
      </c>
      <c r="N32" s="336">
        <f>N23+F26*N23+F27*N23+F28*N23+F29*N23+F30*N23+F31*N23</f>
        <v>1109.3822600000003</v>
      </c>
    </row>
    <row r="33" spans="1:14" ht="12.7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215"/>
      <c r="N33" s="216"/>
    </row>
    <row r="34" spans="1:14" ht="12.75">
      <c r="A34" s="199"/>
      <c r="B34" s="199"/>
      <c r="C34" s="199"/>
      <c r="D34" s="199"/>
      <c r="E34" s="199"/>
      <c r="F34" s="590" t="s">
        <v>359</v>
      </c>
      <c r="G34" s="590"/>
      <c r="H34" s="590"/>
      <c r="I34" s="590"/>
      <c r="J34" s="199"/>
      <c r="K34" s="199"/>
      <c r="L34" s="199"/>
      <c r="M34" s="215"/>
      <c r="N34" s="216"/>
    </row>
  </sheetData>
  <sheetProtection password="CC3D" sheet="1" formatCells="0" formatColumns="0" formatRows="0" insertRows="0"/>
  <mergeCells count="36">
    <mergeCell ref="F34:I34"/>
    <mergeCell ref="C7:G7"/>
    <mergeCell ref="B10:B13"/>
    <mergeCell ref="C8:E8"/>
    <mergeCell ref="C9:D9"/>
    <mergeCell ref="D10:E10"/>
    <mergeCell ref="D11:E11"/>
    <mergeCell ref="D12:E12"/>
    <mergeCell ref="D13:E13"/>
    <mergeCell ref="C10:C13"/>
    <mergeCell ref="A25:A31"/>
    <mergeCell ref="C31:E31"/>
    <mergeCell ref="B32:G32"/>
    <mergeCell ref="B19:B21"/>
    <mergeCell ref="B23:G23"/>
    <mergeCell ref="A1:N1"/>
    <mergeCell ref="A3:N3"/>
    <mergeCell ref="L5:N5"/>
    <mergeCell ref="L6:N6"/>
    <mergeCell ref="A7:A23"/>
    <mergeCell ref="C18:E18"/>
    <mergeCell ref="C19:C21"/>
    <mergeCell ref="C22:E22"/>
    <mergeCell ref="D19:E19"/>
    <mergeCell ref="D20:E20"/>
    <mergeCell ref="D21:E21"/>
    <mergeCell ref="C14:H14"/>
    <mergeCell ref="C26:E26"/>
    <mergeCell ref="C27:E27"/>
    <mergeCell ref="C28:E28"/>
    <mergeCell ref="C29:E29"/>
    <mergeCell ref="C30:E30"/>
    <mergeCell ref="C25:I25"/>
    <mergeCell ref="C15:E15"/>
    <mergeCell ref="C16:E16"/>
    <mergeCell ref="C17:E17"/>
  </mergeCells>
  <printOptions horizontalCentered="1"/>
  <pageMargins left="0.7874015748031497" right="0.7874015748031497" top="0.3937007874015748" bottom="0.1968503937007874" header="0.1968503937007874" footer="0.1968503937007874"/>
  <pageSetup fitToHeight="1" fitToWidth="1" horizontalDpi="600" verticalDpi="600" orientation="landscape" paperSize="9" scale="81" r:id="rId3"/>
  <headerFooter alignWithMargins="0">
    <oddFooter>&amp;C&amp;A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view="pageBreakPreview" zoomScaleSheetLayoutView="100" zoomScalePageLayoutView="0" workbookViewId="0" topLeftCell="A1">
      <selection activeCell="A26" sqref="A26:G26"/>
    </sheetView>
  </sheetViews>
  <sheetFormatPr defaultColWidth="9.140625" defaultRowHeight="12.75"/>
  <cols>
    <col min="1" max="1" width="6.28125" style="0" customWidth="1"/>
    <col min="2" max="2" width="3.7109375" style="0" bestFit="1" customWidth="1"/>
    <col min="3" max="3" width="7.28125" style="0" customWidth="1"/>
    <col min="4" max="4" width="40.140625" style="0" customWidth="1"/>
    <col min="5" max="5" width="7.28125" style="0" customWidth="1"/>
    <col min="6" max="6" width="6.421875" style="166" customWidth="1"/>
    <col min="7" max="7" width="8.7109375" style="166" customWidth="1"/>
    <col min="8" max="8" width="7.28125" style="166" customWidth="1"/>
    <col min="9" max="9" width="9.8515625" style="169" customWidth="1"/>
    <col min="10" max="10" width="3.00390625" style="0" customWidth="1"/>
    <col min="11" max="11" width="7.8515625" style="0" customWidth="1"/>
    <col min="12" max="12" width="5.57421875" style="0" customWidth="1"/>
    <col min="13" max="13" width="7.421875" style="0" customWidth="1"/>
    <col min="14" max="14" width="14.7109375" style="0" customWidth="1"/>
  </cols>
  <sheetData>
    <row r="1" spans="1:14" ht="16.5" customHeight="1">
      <c r="A1" s="548" t="s">
        <v>301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2.75">
      <c r="A2" s="199"/>
      <c r="B2" s="199"/>
      <c r="C2" s="199"/>
      <c r="D2" s="199"/>
      <c r="E2" s="199"/>
      <c r="F2" s="231"/>
      <c r="G2" s="231"/>
      <c r="H2" s="231"/>
      <c r="I2" s="308"/>
      <c r="J2" s="199"/>
      <c r="K2" s="199"/>
      <c r="L2" s="199"/>
      <c r="M2" s="199"/>
      <c r="N2" s="199"/>
    </row>
    <row r="3" spans="1:14" s="35" customFormat="1" ht="30" customHeight="1">
      <c r="A3" s="602" t="s">
        <v>290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4"/>
    </row>
    <row r="4" spans="1:14" s="35" customFormat="1" ht="12.75" customHeight="1">
      <c r="A4" s="200"/>
      <c r="B4" s="200"/>
      <c r="C4" s="201" t="s">
        <v>0</v>
      </c>
      <c r="D4" s="200"/>
      <c r="E4" s="200"/>
      <c r="F4" s="309"/>
      <c r="G4" s="309"/>
      <c r="H4" s="309"/>
      <c r="I4" s="310"/>
      <c r="J4" s="200"/>
      <c r="K4" s="200"/>
      <c r="L4" s="202"/>
      <c r="M4" s="203"/>
      <c r="N4" s="203"/>
    </row>
    <row r="5" spans="1:14" s="35" customFormat="1" ht="12.75" customHeight="1">
      <c r="A5" s="204"/>
      <c r="B5" s="205" t="s">
        <v>0</v>
      </c>
      <c r="C5" s="204"/>
      <c r="D5" s="206" t="s">
        <v>0</v>
      </c>
      <c r="E5" s="206"/>
      <c r="F5" s="311"/>
      <c r="G5" s="311" t="s">
        <v>0</v>
      </c>
      <c r="H5" s="311" t="s">
        <v>0</v>
      </c>
      <c r="I5" s="312"/>
      <c r="J5" s="207"/>
      <c r="K5" s="206"/>
      <c r="L5" s="550"/>
      <c r="M5" s="551"/>
      <c r="N5" s="551"/>
    </row>
    <row r="6" spans="1:14" s="35" customFormat="1" ht="12.75" customHeight="1">
      <c r="A6" s="204"/>
      <c r="B6" s="205"/>
      <c r="C6" s="204"/>
      <c r="D6" s="206"/>
      <c r="E6" s="206"/>
      <c r="F6" s="311"/>
      <c r="G6" s="311"/>
      <c r="H6" s="311"/>
      <c r="I6" s="312"/>
      <c r="J6" s="207"/>
      <c r="K6" s="207"/>
      <c r="L6" s="550"/>
      <c r="M6" s="551"/>
      <c r="N6" s="551"/>
    </row>
    <row r="7" spans="1:14" ht="18" customHeight="1">
      <c r="A7" s="568" t="s">
        <v>27</v>
      </c>
      <c r="B7" s="209">
        <v>2</v>
      </c>
      <c r="C7" s="735" t="s">
        <v>223</v>
      </c>
      <c r="D7" s="736"/>
      <c r="E7" s="736"/>
      <c r="F7" s="736"/>
      <c r="G7" s="737"/>
      <c r="H7" s="210" t="s">
        <v>126</v>
      </c>
      <c r="I7" s="333">
        <v>286.66</v>
      </c>
      <c r="J7" s="212" t="s">
        <v>28</v>
      </c>
      <c r="K7" s="199"/>
      <c r="L7" s="199"/>
      <c r="M7" s="199"/>
      <c r="N7" s="249"/>
    </row>
    <row r="8" spans="1:15" ht="27.75" customHeight="1">
      <c r="A8" s="568"/>
      <c r="B8" s="217">
        <v>3</v>
      </c>
      <c r="C8" s="738" t="s">
        <v>288</v>
      </c>
      <c r="D8" s="739"/>
      <c r="E8" s="740"/>
      <c r="F8" s="250" t="s">
        <v>283</v>
      </c>
      <c r="G8" s="250" t="s">
        <v>284</v>
      </c>
      <c r="H8" s="231"/>
      <c r="I8" s="388"/>
      <c r="J8" s="313"/>
      <c r="K8" s="212"/>
      <c r="L8" s="213"/>
      <c r="M8" s="214"/>
      <c r="N8" s="215"/>
      <c r="O8" s="146"/>
    </row>
    <row r="9" spans="1:14" ht="25.5" customHeight="1">
      <c r="A9" s="568"/>
      <c r="B9" s="240" t="s">
        <v>128</v>
      </c>
      <c r="C9" s="554" t="s">
        <v>347</v>
      </c>
      <c r="D9" s="555"/>
      <c r="E9" s="219">
        <v>0</v>
      </c>
      <c r="F9" s="329">
        <v>0.1</v>
      </c>
      <c r="G9" s="335">
        <f>IF(OR(E9&lt;2,E9&gt;5),0,(5-E9)/(5-2)*5%+(E9-2)/(5-2)*10%)</f>
        <v>0</v>
      </c>
      <c r="H9" s="209" t="s">
        <v>126</v>
      </c>
      <c r="I9" s="332">
        <f>$I$7*G9</f>
        <v>0</v>
      </c>
      <c r="J9" s="212" t="s">
        <v>28</v>
      </c>
      <c r="K9" s="199"/>
      <c r="L9" s="199"/>
      <c r="M9" s="199"/>
      <c r="N9" s="199"/>
    </row>
    <row r="10" spans="1:14" ht="25.5" customHeight="1">
      <c r="A10" s="568"/>
      <c r="B10" s="617" t="s">
        <v>217</v>
      </c>
      <c r="C10" s="562" t="s">
        <v>304</v>
      </c>
      <c r="D10" s="733" t="s">
        <v>353</v>
      </c>
      <c r="E10" s="734"/>
      <c r="F10" s="329">
        <v>0.1</v>
      </c>
      <c r="G10" s="220">
        <v>0</v>
      </c>
      <c r="H10" s="209" t="s">
        <v>126</v>
      </c>
      <c r="I10" s="332">
        <f>$I$7*G10</f>
        <v>0</v>
      </c>
      <c r="J10" s="222" t="s">
        <v>28</v>
      </c>
      <c r="K10" s="213"/>
      <c r="L10" s="214"/>
      <c r="M10" s="215"/>
      <c r="N10" s="216"/>
    </row>
    <row r="11" spans="1:14" ht="25.5" customHeight="1">
      <c r="A11" s="568"/>
      <c r="B11" s="618"/>
      <c r="C11" s="563"/>
      <c r="D11" s="552" t="s">
        <v>354</v>
      </c>
      <c r="E11" s="553"/>
      <c r="F11" s="329">
        <v>0.08</v>
      </c>
      <c r="G11" s="220">
        <v>0</v>
      </c>
      <c r="H11" s="209" t="s">
        <v>126</v>
      </c>
      <c r="I11" s="332">
        <f>$I$7*G11</f>
        <v>0</v>
      </c>
      <c r="J11" s="212" t="s">
        <v>28</v>
      </c>
      <c r="K11" s="199"/>
      <c r="L11" s="199"/>
      <c r="M11" s="199"/>
      <c r="N11" s="199"/>
    </row>
    <row r="12" spans="1:14" ht="25.5" customHeight="1">
      <c r="A12" s="568"/>
      <c r="B12" s="618"/>
      <c r="C12" s="563"/>
      <c r="D12" s="552" t="s">
        <v>355</v>
      </c>
      <c r="E12" s="553"/>
      <c r="F12" s="329">
        <v>0.05</v>
      </c>
      <c r="G12" s="220">
        <v>0</v>
      </c>
      <c r="H12" s="209" t="s">
        <v>126</v>
      </c>
      <c r="I12" s="332">
        <f>$I$7*G12</f>
        <v>0</v>
      </c>
      <c r="J12" s="212" t="s">
        <v>28</v>
      </c>
      <c r="K12" s="199"/>
      <c r="L12" s="199"/>
      <c r="M12" s="199"/>
      <c r="N12" s="199"/>
    </row>
    <row r="13" spans="1:14" ht="25.5" customHeight="1">
      <c r="A13" s="568"/>
      <c r="B13" s="619"/>
      <c r="C13" s="564"/>
      <c r="D13" s="552" t="s">
        <v>337</v>
      </c>
      <c r="E13" s="553"/>
      <c r="F13" s="329">
        <v>0.05</v>
      </c>
      <c r="G13" s="220">
        <v>0</v>
      </c>
      <c r="H13" s="209" t="s">
        <v>126</v>
      </c>
      <c r="I13" s="332">
        <f>$I$7*G13</f>
        <v>0</v>
      </c>
      <c r="J13" s="212" t="s">
        <v>28</v>
      </c>
      <c r="K13" s="199"/>
      <c r="L13" s="199"/>
      <c r="M13" s="199"/>
      <c r="N13" s="199"/>
    </row>
    <row r="14" spans="1:14" ht="18" customHeight="1">
      <c r="A14" s="568"/>
      <c r="B14" s="209">
        <v>4</v>
      </c>
      <c r="C14" s="584" t="s">
        <v>282</v>
      </c>
      <c r="D14" s="594"/>
      <c r="E14" s="594"/>
      <c r="F14" s="594"/>
      <c r="G14" s="594"/>
      <c r="H14" s="594"/>
      <c r="I14" s="595"/>
      <c r="J14" s="212"/>
      <c r="K14" s="199"/>
      <c r="L14" s="199"/>
      <c r="M14" s="199"/>
      <c r="N14" s="199"/>
    </row>
    <row r="15" spans="1:14" ht="30" customHeight="1">
      <c r="A15" s="568"/>
      <c r="B15" s="223" t="s">
        <v>130</v>
      </c>
      <c r="C15" s="554" t="s">
        <v>348</v>
      </c>
      <c r="D15" s="611"/>
      <c r="E15" s="612"/>
      <c r="F15" s="329">
        <v>0.07</v>
      </c>
      <c r="G15" s="220">
        <v>0</v>
      </c>
      <c r="H15" s="209" t="s">
        <v>126</v>
      </c>
      <c r="I15" s="332">
        <f>G15*I7</f>
        <v>0</v>
      </c>
      <c r="J15" s="212" t="s">
        <v>28</v>
      </c>
      <c r="K15" s="199"/>
      <c r="L15" s="199"/>
      <c r="M15" s="199"/>
      <c r="N15" s="199"/>
    </row>
    <row r="16" spans="1:14" ht="18" customHeight="1">
      <c r="A16" s="568"/>
      <c r="B16" s="240" t="s">
        <v>132</v>
      </c>
      <c r="C16" s="613" t="s">
        <v>276</v>
      </c>
      <c r="D16" s="614"/>
      <c r="E16" s="615"/>
      <c r="F16" s="329">
        <v>0.1</v>
      </c>
      <c r="G16" s="220">
        <v>0</v>
      </c>
      <c r="H16" s="240" t="s">
        <v>126</v>
      </c>
      <c r="I16" s="332">
        <f>G16*I7</f>
        <v>0</v>
      </c>
      <c r="J16" s="212" t="s">
        <v>28</v>
      </c>
      <c r="K16" s="199"/>
      <c r="L16" s="199"/>
      <c r="M16" s="199"/>
      <c r="N16" s="199"/>
    </row>
    <row r="17" spans="1:14" ht="25.5" customHeight="1">
      <c r="A17" s="568"/>
      <c r="B17" s="223" t="s">
        <v>133</v>
      </c>
      <c r="C17" s="584" t="s">
        <v>357</v>
      </c>
      <c r="D17" s="579"/>
      <c r="E17" s="580"/>
      <c r="F17" s="329">
        <v>0.1</v>
      </c>
      <c r="G17" s="220">
        <v>0</v>
      </c>
      <c r="H17" s="209" t="s">
        <v>126</v>
      </c>
      <c r="I17" s="332">
        <f>G17*I7</f>
        <v>0</v>
      </c>
      <c r="J17" s="212" t="s">
        <v>28</v>
      </c>
      <c r="K17" s="231"/>
      <c r="L17" s="231"/>
      <c r="M17" s="231"/>
      <c r="N17" s="231"/>
    </row>
    <row r="18" spans="1:14" ht="18" customHeight="1">
      <c r="A18" s="568"/>
      <c r="B18" s="252" t="s">
        <v>134</v>
      </c>
      <c r="C18" s="584" t="s">
        <v>285</v>
      </c>
      <c r="D18" s="594"/>
      <c r="E18" s="595"/>
      <c r="F18" s="329">
        <v>0.08</v>
      </c>
      <c r="G18" s="220">
        <v>0</v>
      </c>
      <c r="H18" s="209" t="s">
        <v>126</v>
      </c>
      <c r="I18" s="332">
        <f>G18*I7</f>
        <v>0</v>
      </c>
      <c r="J18" s="212" t="s">
        <v>28</v>
      </c>
      <c r="K18" s="231"/>
      <c r="L18" s="231"/>
      <c r="M18" s="231"/>
      <c r="N18" s="231"/>
    </row>
    <row r="19" spans="1:14" ht="18" customHeight="1">
      <c r="A19" s="568"/>
      <c r="B19" s="252" t="s">
        <v>136</v>
      </c>
      <c r="C19" s="584" t="s">
        <v>349</v>
      </c>
      <c r="D19" s="579"/>
      <c r="E19" s="580"/>
      <c r="F19" s="329">
        <v>0.1</v>
      </c>
      <c r="G19" s="220">
        <v>0</v>
      </c>
      <c r="H19" s="209" t="s">
        <v>126</v>
      </c>
      <c r="I19" s="332">
        <f>G19*I7</f>
        <v>0</v>
      </c>
      <c r="J19" s="222" t="s">
        <v>29</v>
      </c>
      <c r="K19" s="231"/>
      <c r="L19" s="231"/>
      <c r="M19" s="231"/>
      <c r="N19" s="233"/>
    </row>
    <row r="20" spans="1:14" ht="18" customHeight="1">
      <c r="A20" s="568"/>
      <c r="B20" s="730" t="s">
        <v>345</v>
      </c>
      <c r="C20" s="731"/>
      <c r="D20" s="731"/>
      <c r="E20" s="731"/>
      <c r="F20" s="731"/>
      <c r="G20" s="732"/>
      <c r="H20" s="210" t="s">
        <v>126</v>
      </c>
      <c r="I20" s="333">
        <f>SUM(I7:I19)</f>
        <v>286.66</v>
      </c>
      <c r="J20" s="222" t="s">
        <v>28</v>
      </c>
      <c r="K20" s="234" t="s">
        <v>224</v>
      </c>
      <c r="L20" s="235" t="s">
        <v>21</v>
      </c>
      <c r="M20" s="254" t="s">
        <v>126</v>
      </c>
      <c r="N20" s="336">
        <f>I7+F9*I7+F10*I7+F15*I7+F16*I7+F17*I7+F18*I7+F19*I7</f>
        <v>472.989</v>
      </c>
    </row>
    <row r="21" spans="1:14" ht="12.75">
      <c r="A21" s="199"/>
      <c r="B21" s="212"/>
      <c r="C21" s="199"/>
      <c r="D21" s="199"/>
      <c r="E21" s="199"/>
      <c r="F21" s="231"/>
      <c r="G21" s="314"/>
      <c r="H21" s="222"/>
      <c r="I21" s="389"/>
      <c r="J21" s="199"/>
      <c r="K21" s="231"/>
      <c r="L21" s="231"/>
      <c r="M21" s="232"/>
      <c r="N21" s="315"/>
    </row>
    <row r="22" spans="1:14" ht="24" customHeight="1">
      <c r="A22" s="568" t="s">
        <v>30</v>
      </c>
      <c r="B22" s="217">
        <v>5</v>
      </c>
      <c r="C22" s="620" t="s">
        <v>30</v>
      </c>
      <c r="D22" s="621"/>
      <c r="E22" s="621"/>
      <c r="F22" s="621"/>
      <c r="G22" s="621"/>
      <c r="H22" s="621"/>
      <c r="I22" s="622"/>
      <c r="J22" s="199"/>
      <c r="K22" s="231"/>
      <c r="L22" s="231"/>
      <c r="M22" s="232"/>
      <c r="N22" s="239"/>
    </row>
    <row r="23" spans="1:14" ht="24" customHeight="1">
      <c r="A23" s="568"/>
      <c r="B23" s="255" t="s">
        <v>306</v>
      </c>
      <c r="C23" s="608" t="s">
        <v>131</v>
      </c>
      <c r="D23" s="609"/>
      <c r="E23" s="610"/>
      <c r="F23" s="329">
        <v>0.14</v>
      </c>
      <c r="G23" s="220">
        <v>0</v>
      </c>
      <c r="H23" s="209" t="s">
        <v>126</v>
      </c>
      <c r="I23" s="332">
        <f>G23*$I$20</f>
        <v>0</v>
      </c>
      <c r="J23" s="212" t="s">
        <v>28</v>
      </c>
      <c r="K23" s="231"/>
      <c r="L23" s="231"/>
      <c r="M23" s="231"/>
      <c r="N23" s="231"/>
    </row>
    <row r="24" spans="1:14" ht="24" customHeight="1">
      <c r="A24" s="568"/>
      <c r="B24" s="255" t="s">
        <v>328</v>
      </c>
      <c r="C24" s="596" t="s">
        <v>135</v>
      </c>
      <c r="D24" s="597"/>
      <c r="E24" s="598"/>
      <c r="F24" s="329">
        <v>0.05</v>
      </c>
      <c r="G24" s="220">
        <v>0</v>
      </c>
      <c r="H24" s="209" t="s">
        <v>126</v>
      </c>
      <c r="I24" s="332">
        <f>G24*$I$20</f>
        <v>0</v>
      </c>
      <c r="J24" s="212" t="s">
        <v>28</v>
      </c>
      <c r="K24" s="231"/>
      <c r="L24" s="231"/>
      <c r="M24" s="231"/>
      <c r="N24" s="231"/>
    </row>
    <row r="25" spans="1:14" ht="24" customHeight="1">
      <c r="A25" s="568"/>
      <c r="B25" s="255" t="s">
        <v>308</v>
      </c>
      <c r="C25" s="591" t="s">
        <v>138</v>
      </c>
      <c r="D25" s="592"/>
      <c r="E25" s="593"/>
      <c r="F25" s="329">
        <v>0.02</v>
      </c>
      <c r="G25" s="220">
        <v>0</v>
      </c>
      <c r="H25" s="209" t="s">
        <v>126</v>
      </c>
      <c r="I25" s="332">
        <f>G25*$I$20</f>
        <v>0</v>
      </c>
      <c r="J25" s="212" t="s">
        <v>29</v>
      </c>
      <c r="K25" s="231"/>
      <c r="L25" s="231"/>
      <c r="M25" s="231"/>
      <c r="N25" s="233"/>
    </row>
    <row r="26" spans="1:14" ht="18" customHeight="1">
      <c r="A26" s="730" t="s">
        <v>346</v>
      </c>
      <c r="B26" s="603"/>
      <c r="C26" s="603"/>
      <c r="D26" s="603"/>
      <c r="E26" s="603"/>
      <c r="F26" s="603"/>
      <c r="G26" s="604"/>
      <c r="H26" s="210" t="s">
        <v>126</v>
      </c>
      <c r="I26" s="333">
        <f>I20+I23+I24+I25</f>
        <v>286.66</v>
      </c>
      <c r="J26" s="199"/>
      <c r="K26" s="234" t="s">
        <v>225</v>
      </c>
      <c r="L26" s="235" t="s">
        <v>21</v>
      </c>
      <c r="M26" s="254" t="s">
        <v>126</v>
      </c>
      <c r="N26" s="336">
        <f>N20+F23*N20+F24*N20+F25*N20</f>
        <v>572.31669</v>
      </c>
    </row>
    <row r="27" spans="1:14" ht="12.75">
      <c r="A27" s="256"/>
      <c r="B27" s="257"/>
      <c r="C27" s="258"/>
      <c r="D27" s="259"/>
      <c r="E27" s="259"/>
      <c r="F27" s="316"/>
      <c r="G27" s="317"/>
      <c r="H27" s="262"/>
      <c r="I27" s="318"/>
      <c r="J27" s="257"/>
      <c r="K27" s="316"/>
      <c r="L27" s="231"/>
      <c r="M27" s="232"/>
      <c r="N27" s="239"/>
    </row>
    <row r="28" spans="1:14" ht="12.75">
      <c r="A28" s="121"/>
      <c r="B28" s="115"/>
      <c r="C28" s="122"/>
      <c r="D28" s="112"/>
      <c r="E28" s="112"/>
      <c r="F28" s="337" t="s">
        <v>359</v>
      </c>
      <c r="G28" s="337"/>
      <c r="H28" s="337"/>
      <c r="I28" s="337"/>
      <c r="J28" s="337"/>
      <c r="K28" s="112"/>
      <c r="M28" s="36"/>
      <c r="N28" s="146"/>
    </row>
    <row r="29" spans="1:11" ht="12.75">
      <c r="A29" s="121"/>
      <c r="B29" s="115"/>
      <c r="C29" s="122"/>
      <c r="D29" s="112"/>
      <c r="E29" s="112"/>
      <c r="F29" s="165"/>
      <c r="G29" s="167"/>
      <c r="H29" s="157"/>
      <c r="I29" s="168"/>
      <c r="J29" s="115"/>
      <c r="K29" s="112"/>
    </row>
    <row r="30" spans="1:11" ht="12.75">
      <c r="A30" s="121"/>
      <c r="B30" s="115"/>
      <c r="C30" s="122"/>
      <c r="D30" s="112"/>
      <c r="E30" s="112"/>
      <c r="F30" s="165"/>
      <c r="G30" s="167"/>
      <c r="H30" s="157"/>
      <c r="I30" s="168"/>
      <c r="J30" s="115"/>
      <c r="K30" s="112"/>
    </row>
    <row r="31" spans="1:11" ht="12.75">
      <c r="A31" s="121"/>
      <c r="B31" s="115"/>
      <c r="C31" s="122"/>
      <c r="D31" s="112"/>
      <c r="E31" s="112"/>
      <c r="F31" s="165"/>
      <c r="G31" s="167"/>
      <c r="H31" s="157"/>
      <c r="I31" s="168"/>
      <c r="J31" s="115"/>
      <c r="K31" s="112"/>
    </row>
    <row r="32" spans="1:11" ht="12.75">
      <c r="A32" s="112"/>
      <c r="B32" s="119"/>
      <c r="C32" s="119"/>
      <c r="D32" s="119"/>
      <c r="E32" s="119"/>
      <c r="F32" s="165"/>
      <c r="G32" s="165"/>
      <c r="H32" s="157"/>
      <c r="I32" s="168"/>
      <c r="J32" s="112"/>
      <c r="K32" s="126"/>
    </row>
  </sheetData>
  <sheetProtection password="CC3D" sheet="1" formatCells="0" formatColumns="0" formatRows="0" insertRows="0"/>
  <mergeCells count="27">
    <mergeCell ref="A26:G26"/>
    <mergeCell ref="A1:N1"/>
    <mergeCell ref="A3:N3"/>
    <mergeCell ref="L5:N5"/>
    <mergeCell ref="L6:N6"/>
    <mergeCell ref="A7:A20"/>
    <mergeCell ref="C7:G7"/>
    <mergeCell ref="C14:I14"/>
    <mergeCell ref="C8:E8"/>
    <mergeCell ref="C9:D9"/>
    <mergeCell ref="D12:E12"/>
    <mergeCell ref="A22:A25"/>
    <mergeCell ref="C22:I22"/>
    <mergeCell ref="C23:E23"/>
    <mergeCell ref="C24:E24"/>
    <mergeCell ref="C25:E25"/>
    <mergeCell ref="D13:E13"/>
    <mergeCell ref="D11:E11"/>
    <mergeCell ref="C10:C13"/>
    <mergeCell ref="B20:G20"/>
    <mergeCell ref="B10:B13"/>
    <mergeCell ref="C15:E15"/>
    <mergeCell ref="C16:E16"/>
    <mergeCell ref="C17:E17"/>
    <mergeCell ref="C18:E18"/>
    <mergeCell ref="C19:E19"/>
    <mergeCell ref="D10:E10"/>
  </mergeCells>
  <printOptions horizontalCentered="1"/>
  <pageMargins left="0.7874015748031497" right="0.7874015748031497" top="0.5905511811023623" bottom="0.1968503937007874" header="0.1968503937007874" footer="0.1968503937007874"/>
  <pageSetup fitToHeight="1" fitToWidth="1" horizontalDpi="600" verticalDpi="600" orientation="landscape" paperSize="9" scale="95" r:id="rId3"/>
  <headerFooter alignWithMargins="0">
    <oddFooter>&amp;C&amp;A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showGridLines="0" tabSelected="1" view="pageBreakPreview" zoomScaleSheetLayoutView="100" zoomScalePageLayoutView="0" workbookViewId="0" topLeftCell="C1">
      <selection activeCell="G35" sqref="G35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6.57421875" style="0" customWidth="1"/>
    <col min="4" max="4" width="5.8515625" style="0" customWidth="1"/>
    <col min="5" max="5" width="10.00390625" style="0" customWidth="1"/>
    <col min="6" max="6" width="26.8515625" style="0" customWidth="1"/>
    <col min="7" max="7" width="8.00390625" style="0" customWidth="1"/>
    <col min="8" max="8" width="9.140625" style="0" customWidth="1"/>
    <col min="9" max="9" width="15.00390625" style="0" customWidth="1"/>
    <col min="10" max="10" width="8.140625" style="0" customWidth="1"/>
    <col min="11" max="11" width="13.28125" style="0" customWidth="1"/>
  </cols>
  <sheetData>
    <row r="1" spans="3:11" ht="42" customHeight="1">
      <c r="C1" s="746" t="s">
        <v>255</v>
      </c>
      <c r="D1" s="747"/>
      <c r="E1" s="747"/>
      <c r="F1" s="747"/>
      <c r="G1" s="747"/>
      <c r="H1" s="747"/>
      <c r="I1" s="747"/>
      <c r="J1" s="748"/>
      <c r="K1" s="342"/>
    </row>
    <row r="2" spans="3:11" ht="17.25" customHeight="1">
      <c r="C2" s="343"/>
      <c r="D2" s="343"/>
      <c r="E2" s="343"/>
      <c r="F2" s="343"/>
      <c r="G2" s="343"/>
      <c r="H2" s="343"/>
      <c r="I2" s="343"/>
      <c r="J2" s="342"/>
      <c r="K2" s="342"/>
    </row>
    <row r="3" spans="3:11" s="128" customFormat="1" ht="18" customHeight="1">
      <c r="C3" s="651" t="s">
        <v>338</v>
      </c>
      <c r="D3" s="652"/>
      <c r="E3" s="652"/>
      <c r="F3" s="652"/>
      <c r="G3" s="652"/>
      <c r="H3" s="652"/>
      <c r="I3" s="652"/>
      <c r="J3" s="390"/>
      <c r="K3" s="390"/>
    </row>
    <row r="4" spans="3:11" s="131" customFormat="1" ht="25.5" customHeight="1">
      <c r="C4" s="753" t="s">
        <v>226</v>
      </c>
      <c r="D4" s="754"/>
      <c r="E4" s="754"/>
      <c r="F4" s="755"/>
      <c r="G4" s="391" t="s">
        <v>298</v>
      </c>
      <c r="H4" s="753" t="s">
        <v>227</v>
      </c>
      <c r="I4" s="755"/>
      <c r="J4" s="392"/>
      <c r="K4" s="351"/>
    </row>
    <row r="5" spans="3:11" s="132" customFormat="1" ht="18" customHeight="1">
      <c r="C5" s="649">
        <v>1</v>
      </c>
      <c r="D5" s="650"/>
      <c r="E5" s="650"/>
      <c r="F5" s="650"/>
      <c r="G5" s="393"/>
      <c r="H5" s="641">
        <v>2</v>
      </c>
      <c r="I5" s="642"/>
      <c r="J5" s="394"/>
      <c r="K5" s="354"/>
    </row>
    <row r="6" spans="3:11" s="132" customFormat="1" ht="18" customHeight="1">
      <c r="C6" s="756" t="s">
        <v>228</v>
      </c>
      <c r="D6" s="638" t="s">
        <v>329</v>
      </c>
      <c r="E6" s="639"/>
      <c r="F6" s="639"/>
      <c r="G6" s="640"/>
      <c r="H6" s="659">
        <f>'ARV4 '!I23*'ARV 7'!M44</f>
        <v>0</v>
      </c>
      <c r="I6" s="660"/>
      <c r="J6" s="394"/>
      <c r="K6" s="354"/>
    </row>
    <row r="7" spans="3:11" s="132" customFormat="1" ht="18" customHeight="1">
      <c r="C7" s="756"/>
      <c r="D7" s="634" t="s">
        <v>30</v>
      </c>
      <c r="E7" s="395" t="s">
        <v>272</v>
      </c>
      <c r="F7" s="395"/>
      <c r="G7" s="397">
        <f>'ARV4 '!G26</f>
        <v>0</v>
      </c>
      <c r="H7" s="659">
        <f aca="true" t="shared" si="0" ref="H7:H12">G7*$H$6</f>
        <v>0</v>
      </c>
      <c r="I7" s="660"/>
      <c r="J7" s="394"/>
      <c r="K7" s="354"/>
    </row>
    <row r="8" spans="3:11" s="132" customFormat="1" ht="18" customHeight="1">
      <c r="C8" s="756"/>
      <c r="D8" s="749"/>
      <c r="E8" s="395" t="s">
        <v>295</v>
      </c>
      <c r="F8" s="395"/>
      <c r="G8" s="397">
        <f>'ARV4 '!G27</f>
        <v>0</v>
      </c>
      <c r="H8" s="659">
        <f t="shared" si="0"/>
        <v>0</v>
      </c>
      <c r="I8" s="660"/>
      <c r="J8" s="394"/>
      <c r="K8" s="354"/>
    </row>
    <row r="9" spans="3:11" s="132" customFormat="1" ht="18" customHeight="1">
      <c r="C9" s="756"/>
      <c r="D9" s="749"/>
      <c r="E9" s="395" t="s">
        <v>221</v>
      </c>
      <c r="F9" s="395"/>
      <c r="G9" s="397">
        <f>'ARV4 '!G28</f>
        <v>0</v>
      </c>
      <c r="H9" s="659">
        <f t="shared" si="0"/>
        <v>0</v>
      </c>
      <c r="I9" s="660"/>
      <c r="J9" s="394"/>
      <c r="K9" s="354"/>
    </row>
    <row r="10" spans="3:11" s="132" customFormat="1" ht="18" customHeight="1">
      <c r="C10" s="756"/>
      <c r="D10" s="749"/>
      <c r="E10" s="757" t="s">
        <v>135</v>
      </c>
      <c r="F10" s="757"/>
      <c r="G10" s="397">
        <f>'ARV4 '!G29</f>
        <v>0</v>
      </c>
      <c r="H10" s="659">
        <f t="shared" si="0"/>
        <v>0</v>
      </c>
      <c r="I10" s="660"/>
      <c r="J10" s="394"/>
      <c r="K10" s="354"/>
    </row>
    <row r="11" spans="3:11" s="132" customFormat="1" ht="25.5" customHeight="1">
      <c r="C11" s="756"/>
      <c r="D11" s="749"/>
      <c r="E11" s="758" t="s">
        <v>287</v>
      </c>
      <c r="F11" s="758"/>
      <c r="G11" s="397">
        <f>'ARV4 '!G30</f>
        <v>0</v>
      </c>
      <c r="H11" s="659">
        <f t="shared" si="0"/>
        <v>0</v>
      </c>
      <c r="I11" s="660"/>
      <c r="J11" s="394"/>
      <c r="K11" s="354"/>
    </row>
    <row r="12" spans="3:11" s="132" customFormat="1" ht="18" customHeight="1">
      <c r="C12" s="756"/>
      <c r="D12" s="750"/>
      <c r="E12" s="757" t="s">
        <v>278</v>
      </c>
      <c r="F12" s="757"/>
      <c r="G12" s="397">
        <f>'ARV4 '!G31</f>
        <v>0</v>
      </c>
      <c r="H12" s="659">
        <f t="shared" si="0"/>
        <v>0</v>
      </c>
      <c r="I12" s="660"/>
      <c r="J12" s="394"/>
      <c r="K12" s="354"/>
    </row>
    <row r="13" spans="3:11" s="132" customFormat="1" ht="18" customHeight="1">
      <c r="C13" s="756"/>
      <c r="D13" s="638" t="s">
        <v>317</v>
      </c>
      <c r="E13" s="639"/>
      <c r="F13" s="639"/>
      <c r="G13" s="640"/>
      <c r="H13" s="659">
        <f>SUM(I6:I12)</f>
        <v>0</v>
      </c>
      <c r="I13" s="660"/>
      <c r="J13" s="394"/>
      <c r="K13" s="354"/>
    </row>
    <row r="14" spans="3:11" s="132" customFormat="1" ht="22.5" customHeight="1">
      <c r="C14" s="637" t="s">
        <v>229</v>
      </c>
      <c r="D14" s="638" t="s">
        <v>318</v>
      </c>
      <c r="E14" s="639"/>
      <c r="F14" s="639"/>
      <c r="G14" s="640"/>
      <c r="H14" s="659">
        <f>'ARV 5'!I20*'ARV 8'!K44</f>
        <v>0</v>
      </c>
      <c r="I14" s="660"/>
      <c r="J14" s="394"/>
      <c r="K14" s="354"/>
    </row>
    <row r="15" spans="3:11" s="132" customFormat="1" ht="27.75" customHeight="1">
      <c r="C15" s="637"/>
      <c r="D15" s="634" t="s">
        <v>30</v>
      </c>
      <c r="E15" s="744" t="s">
        <v>331</v>
      </c>
      <c r="F15" s="745"/>
      <c r="G15" s="397">
        <f>'ARV 5'!G23</f>
        <v>0</v>
      </c>
      <c r="H15" s="659">
        <f>G15*$H$14</f>
        <v>0</v>
      </c>
      <c r="I15" s="660"/>
      <c r="J15" s="394"/>
      <c r="K15" s="354"/>
    </row>
    <row r="16" spans="3:11" s="132" customFormat="1" ht="27.75" customHeight="1">
      <c r="C16" s="637"/>
      <c r="D16" s="749"/>
      <c r="E16" s="751" t="s">
        <v>135</v>
      </c>
      <c r="F16" s="752"/>
      <c r="G16" s="397">
        <f>'ARV 5'!G24</f>
        <v>0</v>
      </c>
      <c r="H16" s="659">
        <f>G16*$H$14</f>
        <v>0</v>
      </c>
      <c r="I16" s="660"/>
      <c r="J16" s="394"/>
      <c r="K16" s="354"/>
    </row>
    <row r="17" spans="3:11" s="132" customFormat="1" ht="27.75" customHeight="1">
      <c r="C17" s="637"/>
      <c r="D17" s="750"/>
      <c r="E17" s="751" t="s">
        <v>138</v>
      </c>
      <c r="F17" s="752"/>
      <c r="G17" s="397">
        <f>'ARV 5'!G25</f>
        <v>0</v>
      </c>
      <c r="H17" s="659">
        <f>G17*$H$14</f>
        <v>0</v>
      </c>
      <c r="I17" s="660"/>
      <c r="J17" s="394"/>
      <c r="K17" s="354"/>
    </row>
    <row r="18" spans="3:11" s="132" customFormat="1" ht="21.75" customHeight="1">
      <c r="C18" s="637"/>
      <c r="D18" s="638" t="s">
        <v>321</v>
      </c>
      <c r="E18" s="639"/>
      <c r="F18" s="639"/>
      <c r="G18" s="640"/>
      <c r="H18" s="659">
        <f>SUM(H14,H15,H16,H17)</f>
        <v>0</v>
      </c>
      <c r="I18" s="660"/>
      <c r="J18" s="394"/>
      <c r="K18" s="354"/>
    </row>
    <row r="19" spans="3:11" s="132" customFormat="1" ht="18" customHeight="1">
      <c r="C19" s="743" t="s">
        <v>330</v>
      </c>
      <c r="D19" s="743"/>
      <c r="E19" s="743"/>
      <c r="F19" s="743"/>
      <c r="G19" s="743"/>
      <c r="H19" s="659">
        <f>K19*'ARV 9'!M44</f>
        <v>0</v>
      </c>
      <c r="I19" s="660"/>
      <c r="J19" s="363" t="s">
        <v>126</v>
      </c>
      <c r="K19" s="379">
        <v>442.34</v>
      </c>
    </row>
    <row r="20" spans="3:11" s="132" customFormat="1" ht="18" customHeight="1">
      <c r="C20" s="743" t="s">
        <v>319</v>
      </c>
      <c r="D20" s="743"/>
      <c r="E20" s="743"/>
      <c r="F20" s="743"/>
      <c r="G20" s="743"/>
      <c r="H20" s="659">
        <f>H13+H18+H19</f>
        <v>0</v>
      </c>
      <c r="I20" s="660"/>
      <c r="J20" s="394"/>
      <c r="K20" s="354"/>
    </row>
    <row r="21" spans="2:11" s="132" customFormat="1" ht="12" customHeight="1">
      <c r="B21" s="134"/>
      <c r="C21" s="365"/>
      <c r="D21" s="356"/>
      <c r="E21" s="356"/>
      <c r="F21" s="356"/>
      <c r="G21" s="356"/>
      <c r="H21" s="356"/>
      <c r="I21" s="366"/>
      <c r="J21" s="356"/>
      <c r="K21" s="354"/>
    </row>
    <row r="22" spans="2:13" s="132" customFormat="1" ht="12" customHeight="1">
      <c r="B22" s="134"/>
      <c r="C22" s="365"/>
      <c r="D22" s="356"/>
      <c r="E22" s="356"/>
      <c r="F22" s="356"/>
      <c r="G22" s="616" t="s">
        <v>359</v>
      </c>
      <c r="H22" s="616"/>
      <c r="I22" s="616"/>
      <c r="J22" s="616"/>
      <c r="K22" s="337"/>
      <c r="L22" s="337"/>
      <c r="M22" s="112"/>
    </row>
    <row r="23" spans="2:11" s="132" customFormat="1" ht="7.5" customHeight="1">
      <c r="B23" s="134"/>
      <c r="C23" s="423"/>
      <c r="D23" s="423"/>
      <c r="E23" s="423"/>
      <c r="F23" s="423"/>
      <c r="G23" s="423"/>
      <c r="H23" s="423"/>
      <c r="I23" s="423"/>
      <c r="J23" s="423"/>
      <c r="K23" s="354"/>
    </row>
    <row r="24" spans="2:11" s="132" customFormat="1" ht="12.75" customHeight="1">
      <c r="B24" s="134"/>
      <c r="C24" s="423"/>
      <c r="G24" s="355" t="s">
        <v>232</v>
      </c>
      <c r="H24" s="436">
        <v>2124.04</v>
      </c>
      <c r="I24" s="437" t="s">
        <v>323</v>
      </c>
      <c r="J24" s="423"/>
      <c r="K24" s="354"/>
    </row>
    <row r="25" spans="2:12" s="132" customFormat="1" ht="12" customHeight="1">
      <c r="B25" s="134"/>
      <c r="C25" s="423"/>
      <c r="G25" s="428"/>
      <c r="H25" s="741" t="s">
        <v>324</v>
      </c>
      <c r="I25" s="742"/>
      <c r="J25" s="423"/>
      <c r="K25" s="371"/>
      <c r="L25" s="142"/>
    </row>
    <row r="26" spans="2:11" s="132" customFormat="1" ht="12" customHeight="1">
      <c r="B26" s="134"/>
      <c r="C26" s="423"/>
      <c r="D26" s="356"/>
      <c r="E26" s="356"/>
      <c r="F26" s="356"/>
      <c r="G26" s="429"/>
      <c r="H26" s="374"/>
      <c r="I26" s="374"/>
      <c r="J26" s="423"/>
      <c r="K26" s="356"/>
    </row>
    <row r="27" spans="3:11" ht="12" customHeight="1">
      <c r="C27" s="423"/>
      <c r="D27" s="425" t="s">
        <v>230</v>
      </c>
      <c r="E27" s="427" t="s">
        <v>368</v>
      </c>
      <c r="F27" s="380" t="e">
        <f>H20/'ARI 1-2'!E36</f>
        <v>#DIV/0!</v>
      </c>
      <c r="G27" s="355" t="s">
        <v>232</v>
      </c>
      <c r="H27" s="436">
        <v>1551.72</v>
      </c>
      <c r="I27" s="437" t="s">
        <v>323</v>
      </c>
      <c r="J27" s="423"/>
      <c r="K27" s="342"/>
    </row>
    <row r="28" spans="2:12" ht="12" customHeight="1">
      <c r="B28" t="s">
        <v>231</v>
      </c>
      <c r="C28" s="423"/>
      <c r="D28" s="426" t="s">
        <v>367</v>
      </c>
      <c r="E28" s="372"/>
      <c r="F28" s="372"/>
      <c r="G28" s="430"/>
      <c r="H28" s="741" t="s">
        <v>366</v>
      </c>
      <c r="I28" s="742"/>
      <c r="J28" s="423"/>
      <c r="K28" s="371"/>
      <c r="L28" s="142"/>
    </row>
    <row r="29" spans="3:12" ht="12" customHeight="1">
      <c r="C29" s="423"/>
      <c r="D29" s="342"/>
      <c r="E29" s="342"/>
      <c r="F29" s="374"/>
      <c r="G29" s="166"/>
      <c r="J29" s="423"/>
      <c r="K29" s="356"/>
      <c r="L29" s="132"/>
    </row>
    <row r="30" spans="3:11" ht="12" customHeight="1">
      <c r="C30" s="423"/>
      <c r="D30" s="199"/>
      <c r="E30" s="199"/>
      <c r="F30" s="199"/>
      <c r="G30" s="355" t="s">
        <v>232</v>
      </c>
      <c r="H30" s="436">
        <v>1014.66</v>
      </c>
      <c r="I30" s="437" t="s">
        <v>323</v>
      </c>
      <c r="J30" s="423"/>
      <c r="K30" s="342"/>
    </row>
    <row r="31" spans="3:11" ht="12" customHeight="1">
      <c r="C31" s="423"/>
      <c r="D31" s="199"/>
      <c r="E31" s="199"/>
      <c r="F31" s="199"/>
      <c r="G31" s="231"/>
      <c r="H31" s="741" t="s">
        <v>366</v>
      </c>
      <c r="I31" s="742"/>
      <c r="J31" s="423"/>
      <c r="K31" s="370"/>
    </row>
    <row r="32" spans="3:11" ht="12" customHeight="1">
      <c r="C32" s="342"/>
      <c r="D32" s="342"/>
      <c r="E32" s="342"/>
      <c r="F32" s="342"/>
      <c r="G32" s="342"/>
      <c r="H32" s="342"/>
      <c r="I32" s="342"/>
      <c r="J32" s="396"/>
      <c r="K32" s="354"/>
    </row>
    <row r="33" ht="12" customHeight="1"/>
    <row r="34" ht="12" customHeight="1"/>
    <row r="35" ht="12" customHeight="1"/>
    <row r="36" ht="12" customHeight="1"/>
    <row r="37" ht="12" customHeight="1"/>
    <row r="38" ht="5.25" customHeight="1"/>
    <row r="39" ht="5.25" customHeight="1"/>
    <row r="40" ht="5.25" customHeight="1"/>
    <row r="41" ht="5.25" customHeight="1"/>
    <row r="42" spans="3:9" ht="12" customHeight="1">
      <c r="C42" s="135"/>
      <c r="D42" s="135"/>
      <c r="E42" s="135"/>
      <c r="F42" s="135"/>
      <c r="G42" s="135"/>
      <c r="H42" s="135"/>
      <c r="I42" s="135"/>
    </row>
    <row r="43" spans="3:9" ht="12" customHeight="1">
      <c r="C43" s="135"/>
      <c r="D43" s="135"/>
      <c r="E43" s="135"/>
      <c r="F43" s="135"/>
      <c r="G43" s="135"/>
      <c r="H43" s="135"/>
      <c r="I43" s="135"/>
    </row>
    <row r="44" spans="3:10" ht="12" customHeight="1">
      <c r="C44" s="140"/>
      <c r="D44" s="140"/>
      <c r="E44" s="140"/>
      <c r="F44" s="140"/>
      <c r="G44" s="140"/>
      <c r="H44" s="140"/>
      <c r="I44" s="140"/>
      <c r="J44" s="133"/>
    </row>
    <row r="45" spans="3:10" ht="12" customHeight="1">
      <c r="C45" s="133"/>
      <c r="D45" s="133"/>
      <c r="E45" s="133"/>
      <c r="F45" s="133"/>
      <c r="G45" s="133"/>
      <c r="H45" s="133"/>
      <c r="I45" s="133"/>
      <c r="J45" s="133"/>
    </row>
    <row r="46" spans="3:10" ht="12" customHeight="1">
      <c r="C46" s="133"/>
      <c r="D46" s="133"/>
      <c r="E46" s="133"/>
      <c r="F46" s="133"/>
      <c r="G46" s="133"/>
      <c r="H46" s="133"/>
      <c r="I46" s="133"/>
      <c r="J46" s="133"/>
    </row>
    <row r="47" spans="3:10" ht="12" customHeight="1">
      <c r="C47" s="133"/>
      <c r="D47" s="133"/>
      <c r="E47" s="133"/>
      <c r="F47" s="133"/>
      <c r="G47" s="133"/>
      <c r="H47" s="133"/>
      <c r="I47" s="133"/>
      <c r="J47" s="133"/>
    </row>
    <row r="48" spans="3:8" ht="12.75">
      <c r="C48" s="136"/>
      <c r="D48" s="136"/>
      <c r="H48" s="102"/>
    </row>
    <row r="49" spans="3:8" ht="12.75">
      <c r="C49" s="136"/>
      <c r="D49" s="136"/>
      <c r="H49" s="102"/>
    </row>
    <row r="51" spans="2:10" ht="12.75">
      <c r="B51" s="643"/>
      <c r="C51" s="643"/>
      <c r="D51" s="643"/>
      <c r="E51" s="643"/>
      <c r="F51" s="643"/>
      <c r="G51" s="643"/>
      <c r="H51" s="643"/>
      <c r="I51" s="643"/>
      <c r="J51" s="643"/>
    </row>
  </sheetData>
  <sheetProtection password="CC3D" sheet="1" formatCells="0" formatColumns="0" formatRows="0" insertRows="0"/>
  <mergeCells count="42">
    <mergeCell ref="H20:I20"/>
    <mergeCell ref="H10:I10"/>
    <mergeCell ref="H11:I11"/>
    <mergeCell ref="H12:I12"/>
    <mergeCell ref="H13:I13"/>
    <mergeCell ref="H14:I14"/>
    <mergeCell ref="H4:I4"/>
    <mergeCell ref="H6:I6"/>
    <mergeCell ref="H7:I7"/>
    <mergeCell ref="H9:I9"/>
    <mergeCell ref="D18:G18"/>
    <mergeCell ref="H19:I19"/>
    <mergeCell ref="C6:C13"/>
    <mergeCell ref="D7:D12"/>
    <mergeCell ref="E10:F10"/>
    <mergeCell ref="E11:F11"/>
    <mergeCell ref="E12:F12"/>
    <mergeCell ref="G22:J22"/>
    <mergeCell ref="H15:I15"/>
    <mergeCell ref="H16:I16"/>
    <mergeCell ref="H17:I17"/>
    <mergeCell ref="H18:I18"/>
    <mergeCell ref="B51:J51"/>
    <mergeCell ref="C1:J1"/>
    <mergeCell ref="C14:C18"/>
    <mergeCell ref="D15:D17"/>
    <mergeCell ref="E16:F16"/>
    <mergeCell ref="E17:F17"/>
    <mergeCell ref="C4:F4"/>
    <mergeCell ref="C3:I3"/>
    <mergeCell ref="H25:I25"/>
    <mergeCell ref="C5:F5"/>
    <mergeCell ref="H28:I28"/>
    <mergeCell ref="H31:I31"/>
    <mergeCell ref="H5:I5"/>
    <mergeCell ref="C20:G20"/>
    <mergeCell ref="C19:G19"/>
    <mergeCell ref="E15:F15"/>
    <mergeCell ref="D13:G13"/>
    <mergeCell ref="D14:G14"/>
    <mergeCell ref="D6:G6"/>
    <mergeCell ref="H8:I8"/>
  </mergeCells>
  <printOptions/>
  <pageMargins left="1.21" right="0.75" top="0.87" bottom="0.89" header="0.5" footer="0.5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view="pageBreakPreview" zoomScaleNormal="91" zoomScaleSheetLayoutView="100" zoomScalePageLayoutView="0" workbookViewId="0" topLeftCell="C7">
      <selection activeCell="J15" sqref="J15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3.7109375" style="0" customWidth="1"/>
    <col min="14" max="14" width="14.140625" style="0" customWidth="1"/>
    <col min="15" max="15" width="10.8515625" style="0" customWidth="1"/>
    <col min="16" max="17" width="14.00390625" style="0" customWidth="1"/>
    <col min="18" max="18" width="16.8515625" style="0" customWidth="1"/>
    <col min="19" max="19" width="1.8515625" style="0" customWidth="1"/>
  </cols>
  <sheetData>
    <row r="1" spans="3:18" ht="30" customHeight="1">
      <c r="C1" s="761" t="s">
        <v>255</v>
      </c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</row>
    <row r="2" ht="12" customHeight="1"/>
    <row r="3" spans="3:18" s="175" customFormat="1" ht="19.5"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4"/>
    </row>
    <row r="4" spans="3:18" s="175" customFormat="1" ht="19.5">
      <c r="C4" s="176" t="s">
        <v>291</v>
      </c>
      <c r="D4" s="177"/>
      <c r="E4" s="177"/>
      <c r="F4" s="177"/>
      <c r="G4" s="177"/>
      <c r="H4" s="762" t="s">
        <v>234</v>
      </c>
      <c r="I4" s="762"/>
      <c r="J4" s="762"/>
      <c r="K4" s="762"/>
      <c r="L4" s="762"/>
      <c r="M4" s="762"/>
      <c r="N4" s="762"/>
      <c r="O4" s="762"/>
      <c r="P4" s="762"/>
      <c r="Q4" s="445"/>
      <c r="R4" s="178"/>
    </row>
    <row r="5" spans="3:18" s="175" customFormat="1" ht="19.5">
      <c r="C5" s="176"/>
      <c r="D5" s="177"/>
      <c r="E5" s="177"/>
      <c r="F5" s="177"/>
      <c r="G5" s="177"/>
      <c r="H5" s="762" t="s">
        <v>235</v>
      </c>
      <c r="I5" s="762"/>
      <c r="J5" s="762"/>
      <c r="K5" s="762"/>
      <c r="L5" s="762"/>
      <c r="M5" s="762"/>
      <c r="N5" s="762"/>
      <c r="O5" s="762"/>
      <c r="P5" s="762"/>
      <c r="Q5" s="445"/>
      <c r="R5" s="178"/>
    </row>
    <row r="6" spans="3:18" s="175" customFormat="1" ht="15.75" customHeight="1">
      <c r="C6" s="185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</row>
    <row r="7" spans="1:18" ht="36.75" customHeight="1">
      <c r="A7" s="676"/>
      <c r="C7" s="666" t="s">
        <v>167</v>
      </c>
      <c r="D7" s="666" t="s">
        <v>168</v>
      </c>
      <c r="E7" s="666" t="s">
        <v>170</v>
      </c>
      <c r="F7" s="666" t="s">
        <v>169</v>
      </c>
      <c r="G7" s="666" t="s">
        <v>155</v>
      </c>
      <c r="H7" s="278" t="s">
        <v>236</v>
      </c>
      <c r="I7" s="669" t="s">
        <v>249</v>
      </c>
      <c r="J7" s="670"/>
      <c r="K7" s="663" t="s">
        <v>279</v>
      </c>
      <c r="L7" s="277" t="s">
        <v>244</v>
      </c>
      <c r="M7" s="663" t="s">
        <v>280</v>
      </c>
      <c r="N7" s="663" t="s">
        <v>245</v>
      </c>
      <c r="O7" s="672" t="s">
        <v>237</v>
      </c>
      <c r="P7" s="672" t="s">
        <v>238</v>
      </c>
      <c r="Q7" s="686" t="s">
        <v>363</v>
      </c>
      <c r="R7" s="672" t="s">
        <v>239</v>
      </c>
    </row>
    <row r="8" spans="1:18" ht="12.75">
      <c r="A8" s="676"/>
      <c r="C8" s="667"/>
      <c r="D8" s="667"/>
      <c r="E8" s="667"/>
      <c r="F8" s="667"/>
      <c r="G8" s="667"/>
      <c r="H8" s="279" t="s">
        <v>240</v>
      </c>
      <c r="I8" s="681" t="s">
        <v>362</v>
      </c>
      <c r="J8" s="682"/>
      <c r="K8" s="664"/>
      <c r="L8" s="280" t="s">
        <v>251</v>
      </c>
      <c r="M8" s="664"/>
      <c r="N8" s="664"/>
      <c r="O8" s="673"/>
      <c r="P8" s="673"/>
      <c r="Q8" s="673"/>
      <c r="R8" s="673"/>
    </row>
    <row r="9" spans="1:18" ht="12.75">
      <c r="A9" s="676"/>
      <c r="C9" s="668"/>
      <c r="D9" s="668"/>
      <c r="E9" s="668"/>
      <c r="F9" s="668"/>
      <c r="G9" s="668"/>
      <c r="H9" s="282" t="s">
        <v>243</v>
      </c>
      <c r="I9" s="415" t="s">
        <v>171</v>
      </c>
      <c r="J9" s="415" t="s">
        <v>241</v>
      </c>
      <c r="K9" s="283" t="s">
        <v>172</v>
      </c>
      <c r="L9" s="421"/>
      <c r="M9" s="417" t="s">
        <v>233</v>
      </c>
      <c r="N9" s="671"/>
      <c r="O9" s="674"/>
      <c r="P9" s="283" t="s">
        <v>242</v>
      </c>
      <c r="Q9" s="283"/>
      <c r="R9" s="674"/>
    </row>
    <row r="10" spans="1:18" ht="12.75">
      <c r="A10" s="676"/>
      <c r="C10" s="285"/>
      <c r="D10" s="286"/>
      <c r="E10" s="286"/>
      <c r="F10" s="286"/>
      <c r="G10" s="286"/>
      <c r="H10" s="212"/>
      <c r="I10" s="212"/>
      <c r="J10" s="212"/>
      <c r="K10" s="199"/>
      <c r="L10" s="199"/>
      <c r="M10" s="199"/>
      <c r="N10" s="199"/>
      <c r="O10" s="199"/>
      <c r="P10" s="199"/>
      <c r="Q10" s="199"/>
      <c r="R10" s="199"/>
    </row>
    <row r="11" spans="1:19" ht="12.75">
      <c r="A11" s="676"/>
      <c r="B11" s="102"/>
      <c r="C11" s="209">
        <v>1</v>
      </c>
      <c r="D11" s="209">
        <v>2</v>
      </c>
      <c r="E11" s="209">
        <v>3</v>
      </c>
      <c r="F11" s="209">
        <v>4</v>
      </c>
      <c r="G11" s="209">
        <v>5</v>
      </c>
      <c r="H11" s="209">
        <v>6</v>
      </c>
      <c r="I11" s="209">
        <v>7</v>
      </c>
      <c r="J11" s="209">
        <v>8</v>
      </c>
      <c r="K11" s="209">
        <v>9</v>
      </c>
      <c r="L11" s="209">
        <v>10</v>
      </c>
      <c r="M11" s="209">
        <v>11</v>
      </c>
      <c r="N11" s="209">
        <v>12</v>
      </c>
      <c r="O11" s="209">
        <v>13</v>
      </c>
      <c r="P11" s="209">
        <v>14</v>
      </c>
      <c r="Q11" s="209">
        <v>15</v>
      </c>
      <c r="R11" s="209">
        <v>16</v>
      </c>
      <c r="S11" s="102"/>
    </row>
    <row r="12" spans="1:18" ht="12.75">
      <c r="A12" s="676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</row>
    <row r="13" spans="1:18" ht="12.75">
      <c r="A13" s="676"/>
      <c r="C13" s="209">
        <v>1</v>
      </c>
      <c r="D13" s="320"/>
      <c r="E13" s="320"/>
      <c r="F13" s="320"/>
      <c r="G13" s="320"/>
      <c r="H13" s="288">
        <v>0</v>
      </c>
      <c r="I13" s="288">
        <v>0</v>
      </c>
      <c r="J13" s="288">
        <v>0</v>
      </c>
      <c r="K13" s="381">
        <f>I13+J13</f>
        <v>0</v>
      </c>
      <c r="L13" s="288">
        <v>0</v>
      </c>
      <c r="M13" s="381">
        <f>SUM(H13,K13,L13)</f>
        <v>0</v>
      </c>
      <c r="N13" s="382">
        <f>'ARV4 '!$I$32*'ARV 7'!M13</f>
        <v>0</v>
      </c>
      <c r="O13" s="321">
        <v>0</v>
      </c>
      <c r="P13" s="382">
        <f>N13*O13</f>
        <v>0</v>
      </c>
      <c r="Q13" s="290">
        <v>0</v>
      </c>
      <c r="R13" s="290">
        <v>0</v>
      </c>
    </row>
    <row r="14" spans="1:18" ht="12.75">
      <c r="A14" s="676"/>
      <c r="C14" s="209">
        <v>2</v>
      </c>
      <c r="D14" s="320"/>
      <c r="E14" s="320"/>
      <c r="F14" s="320"/>
      <c r="G14" s="320"/>
      <c r="H14" s="288">
        <v>0</v>
      </c>
      <c r="I14" s="288">
        <v>0</v>
      </c>
      <c r="J14" s="288">
        <v>0</v>
      </c>
      <c r="K14" s="381">
        <f aca="true" t="shared" si="0" ref="K14:K42">I14+J14</f>
        <v>0</v>
      </c>
      <c r="L14" s="288">
        <v>0</v>
      </c>
      <c r="M14" s="381">
        <f aca="true" t="shared" si="1" ref="M14:M42">SUM(H14,K14,L14)</f>
        <v>0</v>
      </c>
      <c r="N14" s="382">
        <f>'ARV4 '!$I$32*'ARV 7'!M14</f>
        <v>0</v>
      </c>
      <c r="O14" s="321">
        <v>0</v>
      </c>
      <c r="P14" s="382">
        <f aca="true" t="shared" si="2" ref="P14:P42">N14*O14</f>
        <v>0</v>
      </c>
      <c r="Q14" s="290">
        <v>0</v>
      </c>
      <c r="R14" s="290">
        <v>0</v>
      </c>
    </row>
    <row r="15" spans="1:18" ht="12.75">
      <c r="A15" s="676"/>
      <c r="C15" s="209">
        <v>3</v>
      </c>
      <c r="D15" s="320"/>
      <c r="E15" s="320"/>
      <c r="F15" s="320"/>
      <c r="G15" s="320"/>
      <c r="H15" s="288">
        <v>0</v>
      </c>
      <c r="I15" s="288">
        <v>0</v>
      </c>
      <c r="J15" s="288">
        <v>0</v>
      </c>
      <c r="K15" s="381">
        <f t="shared" si="0"/>
        <v>0</v>
      </c>
      <c r="L15" s="288">
        <v>0</v>
      </c>
      <c r="M15" s="381">
        <f t="shared" si="1"/>
        <v>0</v>
      </c>
      <c r="N15" s="382">
        <f>'ARV4 '!$I$32*'ARV 7'!M15</f>
        <v>0</v>
      </c>
      <c r="O15" s="321">
        <v>0</v>
      </c>
      <c r="P15" s="382">
        <f t="shared" si="2"/>
        <v>0</v>
      </c>
      <c r="Q15" s="290">
        <v>0</v>
      </c>
      <c r="R15" s="290">
        <v>0</v>
      </c>
    </row>
    <row r="16" spans="1:18" ht="12.75">
      <c r="A16" s="676"/>
      <c r="C16" s="209">
        <v>4</v>
      </c>
      <c r="D16" s="320"/>
      <c r="E16" s="320"/>
      <c r="F16" s="320"/>
      <c r="G16" s="320"/>
      <c r="H16" s="288">
        <v>0</v>
      </c>
      <c r="I16" s="288">
        <v>0</v>
      </c>
      <c r="J16" s="288">
        <v>0</v>
      </c>
      <c r="K16" s="381">
        <f t="shared" si="0"/>
        <v>0</v>
      </c>
      <c r="L16" s="288">
        <v>0</v>
      </c>
      <c r="M16" s="381">
        <f t="shared" si="1"/>
        <v>0</v>
      </c>
      <c r="N16" s="382">
        <f>'ARV4 '!$I$32*'ARV 7'!M16</f>
        <v>0</v>
      </c>
      <c r="O16" s="321">
        <v>0</v>
      </c>
      <c r="P16" s="382">
        <f t="shared" si="2"/>
        <v>0</v>
      </c>
      <c r="Q16" s="290">
        <v>0</v>
      </c>
      <c r="R16" s="290">
        <v>0</v>
      </c>
    </row>
    <row r="17" spans="1:18" ht="12.75">
      <c r="A17" s="676"/>
      <c r="C17" s="209">
        <v>5</v>
      </c>
      <c r="D17" s="320"/>
      <c r="E17" s="320"/>
      <c r="F17" s="320"/>
      <c r="G17" s="320"/>
      <c r="H17" s="288">
        <v>0</v>
      </c>
      <c r="I17" s="288">
        <v>0</v>
      </c>
      <c r="J17" s="288">
        <v>0</v>
      </c>
      <c r="K17" s="381">
        <f t="shared" si="0"/>
        <v>0</v>
      </c>
      <c r="L17" s="288">
        <v>0</v>
      </c>
      <c r="M17" s="381">
        <f t="shared" si="1"/>
        <v>0</v>
      </c>
      <c r="N17" s="382">
        <f>'ARV4 '!$I$32*'ARV 7'!M17</f>
        <v>0</v>
      </c>
      <c r="O17" s="321">
        <v>0</v>
      </c>
      <c r="P17" s="382">
        <f t="shared" si="2"/>
        <v>0</v>
      </c>
      <c r="Q17" s="290">
        <v>0</v>
      </c>
      <c r="R17" s="290">
        <v>0</v>
      </c>
    </row>
    <row r="18" spans="1:18" ht="12.75">
      <c r="A18" s="676"/>
      <c r="C18" s="209">
        <v>6</v>
      </c>
      <c r="D18" s="320"/>
      <c r="E18" s="320"/>
      <c r="F18" s="320"/>
      <c r="G18" s="320"/>
      <c r="H18" s="288">
        <v>0</v>
      </c>
      <c r="I18" s="288">
        <v>0</v>
      </c>
      <c r="J18" s="288">
        <v>0</v>
      </c>
      <c r="K18" s="381">
        <f t="shared" si="0"/>
        <v>0</v>
      </c>
      <c r="L18" s="288">
        <v>0</v>
      </c>
      <c r="M18" s="381">
        <f t="shared" si="1"/>
        <v>0</v>
      </c>
      <c r="N18" s="382">
        <f>'ARV4 '!$I$32*'ARV 7'!M18</f>
        <v>0</v>
      </c>
      <c r="O18" s="321">
        <v>0</v>
      </c>
      <c r="P18" s="382">
        <f t="shared" si="2"/>
        <v>0</v>
      </c>
      <c r="Q18" s="290">
        <v>0</v>
      </c>
      <c r="R18" s="290">
        <v>0</v>
      </c>
    </row>
    <row r="19" spans="1:18" ht="12.75">
      <c r="A19" s="676"/>
      <c r="C19" s="209">
        <v>7</v>
      </c>
      <c r="D19" s="320"/>
      <c r="E19" s="320"/>
      <c r="F19" s="320"/>
      <c r="G19" s="320"/>
      <c r="H19" s="288">
        <v>0</v>
      </c>
      <c r="I19" s="288">
        <v>0</v>
      </c>
      <c r="J19" s="288">
        <v>0</v>
      </c>
      <c r="K19" s="381">
        <f t="shared" si="0"/>
        <v>0</v>
      </c>
      <c r="L19" s="288">
        <v>0</v>
      </c>
      <c r="M19" s="381">
        <f t="shared" si="1"/>
        <v>0</v>
      </c>
      <c r="N19" s="382">
        <f>'ARV4 '!$I$32*'ARV 7'!M19</f>
        <v>0</v>
      </c>
      <c r="O19" s="321">
        <v>0</v>
      </c>
      <c r="P19" s="382">
        <f t="shared" si="2"/>
        <v>0</v>
      </c>
      <c r="Q19" s="290">
        <v>0</v>
      </c>
      <c r="R19" s="290">
        <v>0</v>
      </c>
    </row>
    <row r="20" spans="1:18" ht="12.75">
      <c r="A20" s="676"/>
      <c r="C20" s="209">
        <v>8</v>
      </c>
      <c r="D20" s="320"/>
      <c r="E20" s="320"/>
      <c r="F20" s="320"/>
      <c r="G20" s="320"/>
      <c r="H20" s="288">
        <v>0</v>
      </c>
      <c r="I20" s="288">
        <v>0</v>
      </c>
      <c r="J20" s="288">
        <v>0</v>
      </c>
      <c r="K20" s="381">
        <f t="shared" si="0"/>
        <v>0</v>
      </c>
      <c r="L20" s="288">
        <v>0</v>
      </c>
      <c r="M20" s="381">
        <f t="shared" si="1"/>
        <v>0</v>
      </c>
      <c r="N20" s="382">
        <f>'ARV4 '!$I$32*'ARV 7'!M20</f>
        <v>0</v>
      </c>
      <c r="O20" s="321">
        <v>0</v>
      </c>
      <c r="P20" s="382">
        <f t="shared" si="2"/>
        <v>0</v>
      </c>
      <c r="Q20" s="290">
        <v>0</v>
      </c>
      <c r="R20" s="290">
        <v>0</v>
      </c>
    </row>
    <row r="21" spans="1:18" ht="12.75">
      <c r="A21" s="676"/>
      <c r="C21" s="209">
        <v>9</v>
      </c>
      <c r="D21" s="320"/>
      <c r="E21" s="320"/>
      <c r="F21" s="320"/>
      <c r="G21" s="320"/>
      <c r="H21" s="288">
        <v>0</v>
      </c>
      <c r="I21" s="288">
        <v>0</v>
      </c>
      <c r="J21" s="288">
        <v>0</v>
      </c>
      <c r="K21" s="381">
        <f t="shared" si="0"/>
        <v>0</v>
      </c>
      <c r="L21" s="288">
        <v>0</v>
      </c>
      <c r="M21" s="381">
        <f t="shared" si="1"/>
        <v>0</v>
      </c>
      <c r="N21" s="382">
        <f>'ARV4 '!$I$32*'ARV 7'!M21</f>
        <v>0</v>
      </c>
      <c r="O21" s="321">
        <v>0</v>
      </c>
      <c r="P21" s="382">
        <f t="shared" si="2"/>
        <v>0</v>
      </c>
      <c r="Q21" s="290">
        <v>0</v>
      </c>
      <c r="R21" s="290">
        <v>0</v>
      </c>
    </row>
    <row r="22" spans="1:18" ht="12.75">
      <c r="A22" s="676"/>
      <c r="C22" s="209">
        <v>10</v>
      </c>
      <c r="D22" s="320"/>
      <c r="E22" s="320"/>
      <c r="F22" s="320"/>
      <c r="G22" s="320"/>
      <c r="H22" s="288">
        <v>0</v>
      </c>
      <c r="I22" s="288">
        <v>0</v>
      </c>
      <c r="J22" s="288">
        <v>0</v>
      </c>
      <c r="K22" s="381">
        <f t="shared" si="0"/>
        <v>0</v>
      </c>
      <c r="L22" s="288">
        <v>0</v>
      </c>
      <c r="M22" s="381">
        <f t="shared" si="1"/>
        <v>0</v>
      </c>
      <c r="N22" s="382">
        <f>'ARV4 '!$I$32*'ARV 7'!M22</f>
        <v>0</v>
      </c>
      <c r="O22" s="321">
        <v>0</v>
      </c>
      <c r="P22" s="382">
        <f t="shared" si="2"/>
        <v>0</v>
      </c>
      <c r="Q22" s="290">
        <v>0</v>
      </c>
      <c r="R22" s="290">
        <v>0</v>
      </c>
    </row>
    <row r="23" spans="1:18" ht="12.75">
      <c r="A23" s="676"/>
      <c r="C23" s="209">
        <v>11</v>
      </c>
      <c r="D23" s="320"/>
      <c r="E23" s="320"/>
      <c r="F23" s="320"/>
      <c r="G23" s="320"/>
      <c r="H23" s="288">
        <v>0</v>
      </c>
      <c r="I23" s="288">
        <v>0</v>
      </c>
      <c r="J23" s="288">
        <v>0</v>
      </c>
      <c r="K23" s="381">
        <f t="shared" si="0"/>
        <v>0</v>
      </c>
      <c r="L23" s="288">
        <v>0</v>
      </c>
      <c r="M23" s="381">
        <f t="shared" si="1"/>
        <v>0</v>
      </c>
      <c r="N23" s="382">
        <f>'ARV4 '!$I$32*'ARV 7'!M23</f>
        <v>0</v>
      </c>
      <c r="O23" s="321">
        <v>0</v>
      </c>
      <c r="P23" s="382">
        <f t="shared" si="2"/>
        <v>0</v>
      </c>
      <c r="Q23" s="290">
        <v>0</v>
      </c>
      <c r="R23" s="290">
        <v>0</v>
      </c>
    </row>
    <row r="24" spans="1:18" ht="12.75">
      <c r="A24" s="676"/>
      <c r="C24" s="209">
        <v>12</v>
      </c>
      <c r="D24" s="320"/>
      <c r="E24" s="320"/>
      <c r="F24" s="320"/>
      <c r="G24" s="320"/>
      <c r="H24" s="288">
        <v>0</v>
      </c>
      <c r="I24" s="288">
        <v>0</v>
      </c>
      <c r="J24" s="288">
        <v>0</v>
      </c>
      <c r="K24" s="381">
        <f t="shared" si="0"/>
        <v>0</v>
      </c>
      <c r="L24" s="288">
        <v>0</v>
      </c>
      <c r="M24" s="381">
        <f t="shared" si="1"/>
        <v>0</v>
      </c>
      <c r="N24" s="382">
        <f>'ARV4 '!$I$32*'ARV 7'!M24</f>
        <v>0</v>
      </c>
      <c r="O24" s="321">
        <v>0</v>
      </c>
      <c r="P24" s="382">
        <f t="shared" si="2"/>
        <v>0</v>
      </c>
      <c r="Q24" s="290">
        <v>0</v>
      </c>
      <c r="R24" s="290">
        <v>0</v>
      </c>
    </row>
    <row r="25" spans="1:18" ht="12.75">
      <c r="A25" s="676"/>
      <c r="C25" s="209">
        <v>13</v>
      </c>
      <c r="D25" s="320"/>
      <c r="E25" s="320"/>
      <c r="F25" s="320"/>
      <c r="G25" s="320"/>
      <c r="H25" s="288">
        <v>0</v>
      </c>
      <c r="I25" s="288">
        <v>0</v>
      </c>
      <c r="J25" s="288">
        <v>0</v>
      </c>
      <c r="K25" s="381">
        <f t="shared" si="0"/>
        <v>0</v>
      </c>
      <c r="L25" s="288">
        <v>0</v>
      </c>
      <c r="M25" s="381">
        <f t="shared" si="1"/>
        <v>0</v>
      </c>
      <c r="N25" s="382">
        <f>'ARV4 '!$I$32*'ARV 7'!M25</f>
        <v>0</v>
      </c>
      <c r="O25" s="321">
        <v>0</v>
      </c>
      <c r="P25" s="382">
        <f t="shared" si="2"/>
        <v>0</v>
      </c>
      <c r="Q25" s="290">
        <v>0</v>
      </c>
      <c r="R25" s="290">
        <v>0</v>
      </c>
    </row>
    <row r="26" spans="1:18" ht="12.75">
      <c r="A26" s="676"/>
      <c r="C26" s="209">
        <v>14</v>
      </c>
      <c r="D26" s="320"/>
      <c r="E26" s="320"/>
      <c r="F26" s="320"/>
      <c r="G26" s="320"/>
      <c r="H26" s="288">
        <v>0</v>
      </c>
      <c r="I26" s="288">
        <v>0</v>
      </c>
      <c r="J26" s="288">
        <v>0</v>
      </c>
      <c r="K26" s="381">
        <f t="shared" si="0"/>
        <v>0</v>
      </c>
      <c r="L26" s="288">
        <v>0</v>
      </c>
      <c r="M26" s="381">
        <f t="shared" si="1"/>
        <v>0</v>
      </c>
      <c r="N26" s="382">
        <f>'ARV4 '!$I$32*'ARV 7'!M26</f>
        <v>0</v>
      </c>
      <c r="O26" s="321">
        <v>0</v>
      </c>
      <c r="P26" s="382">
        <f t="shared" si="2"/>
        <v>0</v>
      </c>
      <c r="Q26" s="290">
        <v>0</v>
      </c>
      <c r="R26" s="290">
        <v>0</v>
      </c>
    </row>
    <row r="27" spans="1:18" ht="12.75">
      <c r="A27" s="676"/>
      <c r="C27" s="209">
        <v>15</v>
      </c>
      <c r="D27" s="320"/>
      <c r="E27" s="320"/>
      <c r="F27" s="320"/>
      <c r="G27" s="320"/>
      <c r="H27" s="288">
        <v>0</v>
      </c>
      <c r="I27" s="288">
        <v>0</v>
      </c>
      <c r="J27" s="288">
        <v>0</v>
      </c>
      <c r="K27" s="381">
        <f t="shared" si="0"/>
        <v>0</v>
      </c>
      <c r="L27" s="288">
        <v>0</v>
      </c>
      <c r="M27" s="381">
        <f t="shared" si="1"/>
        <v>0</v>
      </c>
      <c r="N27" s="382">
        <f>'ARV4 '!$I$32*'ARV 7'!M27</f>
        <v>0</v>
      </c>
      <c r="O27" s="321">
        <v>0</v>
      </c>
      <c r="P27" s="382">
        <f t="shared" si="2"/>
        <v>0</v>
      </c>
      <c r="Q27" s="290">
        <v>0</v>
      </c>
      <c r="R27" s="290">
        <v>0</v>
      </c>
    </row>
    <row r="28" spans="1:18" ht="12.75">
      <c r="A28" s="676"/>
      <c r="C28" s="209">
        <v>16</v>
      </c>
      <c r="D28" s="320"/>
      <c r="E28" s="320"/>
      <c r="F28" s="320"/>
      <c r="G28" s="320"/>
      <c r="H28" s="288">
        <v>0</v>
      </c>
      <c r="I28" s="288">
        <v>0</v>
      </c>
      <c r="J28" s="288">
        <v>0</v>
      </c>
      <c r="K28" s="381">
        <f t="shared" si="0"/>
        <v>0</v>
      </c>
      <c r="L28" s="288">
        <v>0</v>
      </c>
      <c r="M28" s="381">
        <f t="shared" si="1"/>
        <v>0</v>
      </c>
      <c r="N28" s="382">
        <f>'ARV4 '!$I$32*'ARV 7'!M28</f>
        <v>0</v>
      </c>
      <c r="O28" s="321">
        <v>0</v>
      </c>
      <c r="P28" s="382">
        <f t="shared" si="2"/>
        <v>0</v>
      </c>
      <c r="Q28" s="290">
        <v>0</v>
      </c>
      <c r="R28" s="290">
        <v>0</v>
      </c>
    </row>
    <row r="29" spans="1:18" ht="12.75">
      <c r="A29" s="676"/>
      <c r="C29" s="209">
        <v>17</v>
      </c>
      <c r="D29" s="320"/>
      <c r="E29" s="320"/>
      <c r="F29" s="320"/>
      <c r="G29" s="320"/>
      <c r="H29" s="288">
        <v>0</v>
      </c>
      <c r="I29" s="288">
        <v>0</v>
      </c>
      <c r="J29" s="288">
        <v>0</v>
      </c>
      <c r="K29" s="381">
        <f t="shared" si="0"/>
        <v>0</v>
      </c>
      <c r="L29" s="288">
        <v>0</v>
      </c>
      <c r="M29" s="381">
        <f t="shared" si="1"/>
        <v>0</v>
      </c>
      <c r="N29" s="382">
        <f>'ARV4 '!$I$32*'ARV 7'!M29</f>
        <v>0</v>
      </c>
      <c r="O29" s="321">
        <v>0</v>
      </c>
      <c r="P29" s="382">
        <f t="shared" si="2"/>
        <v>0</v>
      </c>
      <c r="Q29" s="290">
        <v>0</v>
      </c>
      <c r="R29" s="290">
        <v>0</v>
      </c>
    </row>
    <row r="30" spans="1:18" ht="12.75">
      <c r="A30" s="676"/>
      <c r="C30" s="209">
        <v>18</v>
      </c>
      <c r="D30" s="320"/>
      <c r="E30" s="320"/>
      <c r="F30" s="320"/>
      <c r="G30" s="320"/>
      <c r="H30" s="288">
        <v>0</v>
      </c>
      <c r="I30" s="288">
        <v>0</v>
      </c>
      <c r="J30" s="288">
        <v>0</v>
      </c>
      <c r="K30" s="381">
        <f t="shared" si="0"/>
        <v>0</v>
      </c>
      <c r="L30" s="288">
        <v>0</v>
      </c>
      <c r="M30" s="381">
        <f t="shared" si="1"/>
        <v>0</v>
      </c>
      <c r="N30" s="382">
        <f>'ARV4 '!$I$32*'ARV 7'!M30</f>
        <v>0</v>
      </c>
      <c r="O30" s="321">
        <v>0</v>
      </c>
      <c r="P30" s="382">
        <f t="shared" si="2"/>
        <v>0</v>
      </c>
      <c r="Q30" s="290">
        <v>0</v>
      </c>
      <c r="R30" s="290">
        <v>0</v>
      </c>
    </row>
    <row r="31" spans="1:18" ht="12.75">
      <c r="A31" s="676"/>
      <c r="C31" s="209">
        <v>19</v>
      </c>
      <c r="D31" s="320"/>
      <c r="E31" s="320"/>
      <c r="F31" s="320"/>
      <c r="G31" s="320"/>
      <c r="H31" s="288">
        <v>0</v>
      </c>
      <c r="I31" s="288">
        <v>0</v>
      </c>
      <c r="J31" s="288">
        <v>0</v>
      </c>
      <c r="K31" s="381">
        <f t="shared" si="0"/>
        <v>0</v>
      </c>
      <c r="L31" s="288">
        <v>0</v>
      </c>
      <c r="M31" s="381">
        <f t="shared" si="1"/>
        <v>0</v>
      </c>
      <c r="N31" s="382">
        <f>'ARV4 '!$I$32*'ARV 7'!M31</f>
        <v>0</v>
      </c>
      <c r="O31" s="321">
        <v>0</v>
      </c>
      <c r="P31" s="382">
        <f t="shared" si="2"/>
        <v>0</v>
      </c>
      <c r="Q31" s="290">
        <v>0</v>
      </c>
      <c r="R31" s="290">
        <v>0</v>
      </c>
    </row>
    <row r="32" spans="1:18" ht="12.75">
      <c r="A32" s="676"/>
      <c r="C32" s="209">
        <v>20</v>
      </c>
      <c r="D32" s="320"/>
      <c r="E32" s="320"/>
      <c r="F32" s="320"/>
      <c r="G32" s="320"/>
      <c r="H32" s="288">
        <v>0</v>
      </c>
      <c r="I32" s="288">
        <v>0</v>
      </c>
      <c r="J32" s="288">
        <v>0</v>
      </c>
      <c r="K32" s="381">
        <f t="shared" si="0"/>
        <v>0</v>
      </c>
      <c r="L32" s="288">
        <v>0</v>
      </c>
      <c r="M32" s="381">
        <f t="shared" si="1"/>
        <v>0</v>
      </c>
      <c r="N32" s="382">
        <f>'ARV4 '!$I$32*'ARV 7'!M32</f>
        <v>0</v>
      </c>
      <c r="O32" s="321">
        <v>0</v>
      </c>
      <c r="P32" s="382">
        <f t="shared" si="2"/>
        <v>0</v>
      </c>
      <c r="Q32" s="290">
        <v>0</v>
      </c>
      <c r="R32" s="290">
        <v>0</v>
      </c>
    </row>
    <row r="33" spans="1:18" ht="12.75">
      <c r="A33" s="676"/>
      <c r="C33" s="209">
        <v>21</v>
      </c>
      <c r="D33" s="320"/>
      <c r="E33" s="320"/>
      <c r="F33" s="320"/>
      <c r="G33" s="320"/>
      <c r="H33" s="288">
        <v>0</v>
      </c>
      <c r="I33" s="288">
        <v>0</v>
      </c>
      <c r="J33" s="288">
        <v>0</v>
      </c>
      <c r="K33" s="381">
        <f t="shared" si="0"/>
        <v>0</v>
      </c>
      <c r="L33" s="288">
        <v>0</v>
      </c>
      <c r="M33" s="381">
        <f t="shared" si="1"/>
        <v>0</v>
      </c>
      <c r="N33" s="382">
        <f>'ARV4 '!$I$32*'ARV 7'!M33</f>
        <v>0</v>
      </c>
      <c r="O33" s="321">
        <v>0</v>
      </c>
      <c r="P33" s="382">
        <f t="shared" si="2"/>
        <v>0</v>
      </c>
      <c r="Q33" s="290">
        <v>0</v>
      </c>
      <c r="R33" s="290">
        <v>0</v>
      </c>
    </row>
    <row r="34" spans="1:18" ht="12.75">
      <c r="A34" s="676"/>
      <c r="C34" s="209">
        <v>22</v>
      </c>
      <c r="D34" s="320"/>
      <c r="E34" s="320"/>
      <c r="F34" s="320"/>
      <c r="G34" s="320"/>
      <c r="H34" s="288">
        <v>0</v>
      </c>
      <c r="I34" s="288">
        <v>0</v>
      </c>
      <c r="J34" s="288">
        <v>0</v>
      </c>
      <c r="K34" s="381">
        <f t="shared" si="0"/>
        <v>0</v>
      </c>
      <c r="L34" s="288">
        <v>0</v>
      </c>
      <c r="M34" s="381">
        <f t="shared" si="1"/>
        <v>0</v>
      </c>
      <c r="N34" s="382">
        <f>'ARV4 '!$I$32*'ARV 7'!M34</f>
        <v>0</v>
      </c>
      <c r="O34" s="321">
        <v>0</v>
      </c>
      <c r="P34" s="382">
        <f t="shared" si="2"/>
        <v>0</v>
      </c>
      <c r="Q34" s="290">
        <v>0</v>
      </c>
      <c r="R34" s="290">
        <v>0</v>
      </c>
    </row>
    <row r="35" spans="1:18" ht="12.75">
      <c r="A35" s="676"/>
      <c r="C35" s="209">
        <v>23</v>
      </c>
      <c r="D35" s="320"/>
      <c r="E35" s="320"/>
      <c r="F35" s="320"/>
      <c r="G35" s="320"/>
      <c r="H35" s="288">
        <v>0</v>
      </c>
      <c r="I35" s="288">
        <v>0</v>
      </c>
      <c r="J35" s="288">
        <v>0</v>
      </c>
      <c r="K35" s="381">
        <f t="shared" si="0"/>
        <v>0</v>
      </c>
      <c r="L35" s="288">
        <v>0</v>
      </c>
      <c r="M35" s="381">
        <f t="shared" si="1"/>
        <v>0</v>
      </c>
      <c r="N35" s="382">
        <f>'ARV4 '!$I$32*'ARV 7'!M35</f>
        <v>0</v>
      </c>
      <c r="O35" s="321">
        <v>0</v>
      </c>
      <c r="P35" s="382">
        <f t="shared" si="2"/>
        <v>0</v>
      </c>
      <c r="Q35" s="290">
        <v>0</v>
      </c>
      <c r="R35" s="290">
        <v>0</v>
      </c>
    </row>
    <row r="36" spans="1:18" ht="12.75">
      <c r="A36" s="676"/>
      <c r="C36" s="209">
        <v>24</v>
      </c>
      <c r="D36" s="320"/>
      <c r="E36" s="320"/>
      <c r="F36" s="320"/>
      <c r="G36" s="320"/>
      <c r="H36" s="288">
        <v>0</v>
      </c>
      <c r="I36" s="288">
        <v>0</v>
      </c>
      <c r="J36" s="288">
        <v>0</v>
      </c>
      <c r="K36" s="381">
        <f t="shared" si="0"/>
        <v>0</v>
      </c>
      <c r="L36" s="288">
        <v>0</v>
      </c>
      <c r="M36" s="381">
        <f t="shared" si="1"/>
        <v>0</v>
      </c>
      <c r="N36" s="382">
        <f>'ARV4 '!$I$32*'ARV 7'!M36</f>
        <v>0</v>
      </c>
      <c r="O36" s="321">
        <v>0</v>
      </c>
      <c r="P36" s="382">
        <f t="shared" si="2"/>
        <v>0</v>
      </c>
      <c r="Q36" s="290">
        <v>0</v>
      </c>
      <c r="R36" s="290">
        <v>0</v>
      </c>
    </row>
    <row r="37" spans="1:18" ht="12.75">
      <c r="A37" s="676"/>
      <c r="C37" s="209">
        <v>25</v>
      </c>
      <c r="D37" s="320"/>
      <c r="E37" s="320"/>
      <c r="F37" s="320"/>
      <c r="G37" s="320"/>
      <c r="H37" s="288">
        <v>0</v>
      </c>
      <c r="I37" s="288">
        <v>0</v>
      </c>
      <c r="J37" s="288">
        <v>0</v>
      </c>
      <c r="K37" s="381">
        <f t="shared" si="0"/>
        <v>0</v>
      </c>
      <c r="L37" s="288">
        <v>0</v>
      </c>
      <c r="M37" s="381">
        <f t="shared" si="1"/>
        <v>0</v>
      </c>
      <c r="N37" s="382">
        <f>'ARV4 '!$I$32*'ARV 7'!M37</f>
        <v>0</v>
      </c>
      <c r="O37" s="321">
        <v>0</v>
      </c>
      <c r="P37" s="382">
        <f t="shared" si="2"/>
        <v>0</v>
      </c>
      <c r="Q37" s="290">
        <v>0</v>
      </c>
      <c r="R37" s="290">
        <v>0</v>
      </c>
    </row>
    <row r="38" spans="1:18" ht="12.75">
      <c r="A38" s="676"/>
      <c r="C38" s="209">
        <v>26</v>
      </c>
      <c r="D38" s="320"/>
      <c r="E38" s="320"/>
      <c r="F38" s="320"/>
      <c r="G38" s="320"/>
      <c r="H38" s="288">
        <v>0</v>
      </c>
      <c r="I38" s="288">
        <v>0</v>
      </c>
      <c r="J38" s="288">
        <v>0</v>
      </c>
      <c r="K38" s="381">
        <f t="shared" si="0"/>
        <v>0</v>
      </c>
      <c r="L38" s="288">
        <v>0</v>
      </c>
      <c r="M38" s="381">
        <f t="shared" si="1"/>
        <v>0</v>
      </c>
      <c r="N38" s="382">
        <f>'ARV4 '!$I$32*'ARV 7'!M38</f>
        <v>0</v>
      </c>
      <c r="O38" s="321">
        <v>0</v>
      </c>
      <c r="P38" s="382">
        <f t="shared" si="2"/>
        <v>0</v>
      </c>
      <c r="Q38" s="290">
        <v>0</v>
      </c>
      <c r="R38" s="290">
        <v>0</v>
      </c>
    </row>
    <row r="39" spans="1:18" ht="12.75">
      <c r="A39" s="676"/>
      <c r="C39" s="209">
        <v>27</v>
      </c>
      <c r="D39" s="320"/>
      <c r="E39" s="320"/>
      <c r="F39" s="320"/>
      <c r="G39" s="320"/>
      <c r="H39" s="288">
        <v>0</v>
      </c>
      <c r="I39" s="288">
        <v>0</v>
      </c>
      <c r="J39" s="288">
        <v>0</v>
      </c>
      <c r="K39" s="381">
        <f t="shared" si="0"/>
        <v>0</v>
      </c>
      <c r="L39" s="288">
        <v>0</v>
      </c>
      <c r="M39" s="381">
        <f t="shared" si="1"/>
        <v>0</v>
      </c>
      <c r="N39" s="382">
        <f>'ARV4 '!$I$32*'ARV 7'!M39</f>
        <v>0</v>
      </c>
      <c r="O39" s="321">
        <v>0</v>
      </c>
      <c r="P39" s="382">
        <f t="shared" si="2"/>
        <v>0</v>
      </c>
      <c r="Q39" s="290">
        <v>0</v>
      </c>
      <c r="R39" s="290">
        <v>0</v>
      </c>
    </row>
    <row r="40" spans="1:18" ht="12.75">
      <c r="A40" s="676"/>
      <c r="C40" s="209">
        <v>28</v>
      </c>
      <c r="D40" s="320"/>
      <c r="E40" s="320"/>
      <c r="F40" s="320"/>
      <c r="G40" s="320"/>
      <c r="H40" s="288">
        <v>0</v>
      </c>
      <c r="I40" s="288">
        <v>0</v>
      </c>
      <c r="J40" s="288">
        <v>0</v>
      </c>
      <c r="K40" s="381">
        <f t="shared" si="0"/>
        <v>0</v>
      </c>
      <c r="L40" s="288">
        <v>0</v>
      </c>
      <c r="M40" s="381">
        <f t="shared" si="1"/>
        <v>0</v>
      </c>
      <c r="N40" s="382">
        <f>'ARV4 '!$I$32*'ARV 7'!M40</f>
        <v>0</v>
      </c>
      <c r="O40" s="321">
        <v>0</v>
      </c>
      <c r="P40" s="382">
        <f t="shared" si="2"/>
        <v>0</v>
      </c>
      <c r="Q40" s="290">
        <v>0</v>
      </c>
      <c r="R40" s="290">
        <v>0</v>
      </c>
    </row>
    <row r="41" spans="1:18" ht="12.75">
      <c r="A41" s="676"/>
      <c r="C41" s="209">
        <v>29</v>
      </c>
      <c r="D41" s="320"/>
      <c r="E41" s="320"/>
      <c r="F41" s="320"/>
      <c r="G41" s="320"/>
      <c r="H41" s="288">
        <v>0</v>
      </c>
      <c r="I41" s="288">
        <v>0</v>
      </c>
      <c r="J41" s="288">
        <v>0</v>
      </c>
      <c r="K41" s="381">
        <f t="shared" si="0"/>
        <v>0</v>
      </c>
      <c r="L41" s="288">
        <v>0</v>
      </c>
      <c r="M41" s="381">
        <f t="shared" si="1"/>
        <v>0</v>
      </c>
      <c r="N41" s="382">
        <f>'ARV4 '!$I$32*'ARV 7'!M41</f>
        <v>0</v>
      </c>
      <c r="O41" s="321">
        <v>0</v>
      </c>
      <c r="P41" s="382">
        <f t="shared" si="2"/>
        <v>0</v>
      </c>
      <c r="Q41" s="290">
        <v>0</v>
      </c>
      <c r="R41" s="290">
        <v>0</v>
      </c>
    </row>
    <row r="42" spans="1:18" ht="12.75">
      <c r="A42" s="676"/>
      <c r="C42" s="209">
        <v>30</v>
      </c>
      <c r="D42" s="320"/>
      <c r="E42" s="320"/>
      <c r="F42" s="320"/>
      <c r="G42" s="320"/>
      <c r="H42" s="288">
        <v>0</v>
      </c>
      <c r="I42" s="288">
        <v>0</v>
      </c>
      <c r="J42" s="288">
        <v>0</v>
      </c>
      <c r="K42" s="381">
        <f t="shared" si="0"/>
        <v>0</v>
      </c>
      <c r="L42" s="288">
        <v>0</v>
      </c>
      <c r="M42" s="381">
        <f t="shared" si="1"/>
        <v>0</v>
      </c>
      <c r="N42" s="382">
        <f>'ARV4 '!$I$32*'ARV 7'!M42</f>
        <v>0</v>
      </c>
      <c r="O42" s="321">
        <v>0</v>
      </c>
      <c r="P42" s="382">
        <f t="shared" si="2"/>
        <v>0</v>
      </c>
      <c r="Q42" s="290">
        <v>0</v>
      </c>
      <c r="R42" s="290">
        <v>0</v>
      </c>
    </row>
    <row r="43" spans="1:18" ht="12.75">
      <c r="A43" s="676"/>
      <c r="C43" s="209"/>
      <c r="D43" s="320"/>
      <c r="E43" s="320"/>
      <c r="F43" s="320"/>
      <c r="G43" s="320"/>
      <c r="H43" s="288">
        <v>0</v>
      </c>
      <c r="I43" s="288">
        <v>0</v>
      </c>
      <c r="J43" s="288">
        <v>0</v>
      </c>
      <c r="K43" s="381">
        <f>I43+J43</f>
        <v>0</v>
      </c>
      <c r="L43" s="288">
        <v>0</v>
      </c>
      <c r="M43" s="381">
        <f>SUM(H43,K43,L43)</f>
        <v>0</v>
      </c>
      <c r="N43" s="382">
        <f>'ARV4 '!$I$32*'ARV 7'!M43</f>
        <v>0</v>
      </c>
      <c r="O43" s="321">
        <v>0</v>
      </c>
      <c r="P43" s="382">
        <f>N43*O43</f>
        <v>0</v>
      </c>
      <c r="Q43" s="290">
        <v>0</v>
      </c>
      <c r="R43" s="290">
        <v>0</v>
      </c>
    </row>
    <row r="44" spans="1:18" ht="23.25" customHeight="1">
      <c r="A44" s="676"/>
      <c r="C44" s="677" t="s">
        <v>316</v>
      </c>
      <c r="D44" s="759"/>
      <c r="E44" s="759"/>
      <c r="F44" s="759"/>
      <c r="G44" s="760"/>
      <c r="H44" s="381">
        <f>SUM(H13:H43)</f>
        <v>0</v>
      </c>
      <c r="I44" s="381">
        <f aca="true" t="shared" si="3" ref="I44:R44">SUM(I13:I43)</f>
        <v>0</v>
      </c>
      <c r="J44" s="381">
        <f t="shared" si="3"/>
        <v>0</v>
      </c>
      <c r="K44" s="381">
        <f t="shared" si="3"/>
        <v>0</v>
      </c>
      <c r="L44" s="381">
        <f t="shared" si="3"/>
        <v>0</v>
      </c>
      <c r="M44" s="381">
        <f t="shared" si="3"/>
        <v>0</v>
      </c>
      <c r="N44" s="382">
        <f t="shared" si="3"/>
        <v>0</v>
      </c>
      <c r="O44" s="420"/>
      <c r="P44" s="382">
        <f t="shared" si="3"/>
        <v>0</v>
      </c>
      <c r="Q44" s="382">
        <f t="shared" si="3"/>
        <v>0</v>
      </c>
      <c r="R44" s="418"/>
    </row>
    <row r="45" spans="1:18" ht="12.75">
      <c r="A45" s="676"/>
      <c r="C45" s="680"/>
      <c r="D45" s="680"/>
      <c r="E45" s="680"/>
      <c r="F45" s="680"/>
      <c r="G45" s="680"/>
      <c r="H45" s="291"/>
      <c r="I45" s="291"/>
      <c r="J45" s="291"/>
      <c r="K45" s="291"/>
      <c r="L45" s="291"/>
      <c r="M45" s="291"/>
      <c r="N45" s="292"/>
      <c r="O45" s="292"/>
      <c r="P45" s="322"/>
      <c r="Q45" s="322"/>
      <c r="R45" s="292"/>
    </row>
    <row r="46" spans="1:18" ht="12.75">
      <c r="A46" s="676"/>
      <c r="C46" s="685"/>
      <c r="D46" s="685"/>
      <c r="E46" s="685"/>
      <c r="F46" s="685"/>
      <c r="G46" s="685"/>
      <c r="H46" s="675" t="s">
        <v>361</v>
      </c>
      <c r="I46" s="675"/>
      <c r="J46" s="675"/>
      <c r="K46" s="675"/>
      <c r="L46" s="675"/>
      <c r="M46" s="675"/>
      <c r="N46" s="675"/>
      <c r="O46" s="675"/>
      <c r="P46" s="675"/>
      <c r="Q46" s="675"/>
      <c r="R46" s="675"/>
    </row>
    <row r="47" spans="1:18" ht="5.25" customHeight="1">
      <c r="A47" s="676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93"/>
      <c r="O47" s="293"/>
      <c r="P47" s="293"/>
      <c r="Q47" s="293"/>
      <c r="R47" s="293"/>
    </row>
    <row r="48" spans="1:18" ht="6" customHeight="1">
      <c r="A48" s="676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93"/>
      <c r="O48" s="293"/>
      <c r="P48" s="293"/>
      <c r="Q48" s="293"/>
      <c r="R48" s="293"/>
    </row>
    <row r="49" spans="1:7" ht="12.75">
      <c r="A49" s="676"/>
      <c r="C49" s="687"/>
      <c r="D49" s="687"/>
      <c r="E49" s="687"/>
      <c r="F49" s="687"/>
      <c r="G49" s="687"/>
    </row>
    <row r="50" spans="1:18" ht="7.5" customHeight="1">
      <c r="A50" s="676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48"/>
      <c r="O50" s="148"/>
      <c r="P50" s="148"/>
      <c r="Q50" s="148"/>
      <c r="R50" s="148"/>
    </row>
  </sheetData>
  <sheetProtection formatCells="0" formatColumns="0" formatRows="0" insertRows="0"/>
  <mergeCells count="23">
    <mergeCell ref="C1:R1"/>
    <mergeCell ref="H4:P4"/>
    <mergeCell ref="H5:P5"/>
    <mergeCell ref="F7:F9"/>
    <mergeCell ref="G7:G9"/>
    <mergeCell ref="C46:G46"/>
    <mergeCell ref="Q7:Q8"/>
    <mergeCell ref="O7:O9"/>
    <mergeCell ref="P7:P8"/>
    <mergeCell ref="R7:R9"/>
    <mergeCell ref="I8:J8"/>
    <mergeCell ref="H46:R46"/>
    <mergeCell ref="I7:J7"/>
    <mergeCell ref="K7:K8"/>
    <mergeCell ref="M7:M8"/>
    <mergeCell ref="N7:N9"/>
    <mergeCell ref="A7:A50"/>
    <mergeCell ref="C7:C9"/>
    <mergeCell ref="D7:D9"/>
    <mergeCell ref="E7:E9"/>
    <mergeCell ref="C44:G44"/>
    <mergeCell ref="C45:G45"/>
    <mergeCell ref="C49:G4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view="pageBreakPreview" zoomScaleSheetLayoutView="100" zoomScalePageLayoutView="0" workbookViewId="0" topLeftCell="A7">
      <selection activeCell="I16" sqref="I16"/>
    </sheetView>
  </sheetViews>
  <sheetFormatPr defaultColWidth="9.140625" defaultRowHeight="12.75"/>
  <cols>
    <col min="1" max="1" width="2.8515625" style="0" customWidth="1"/>
    <col min="2" max="2" width="2.00390625" style="0" customWidth="1"/>
    <col min="3" max="3" width="5.57421875" style="0" customWidth="1"/>
    <col min="4" max="4" width="5.00390625" style="0" customWidth="1"/>
    <col min="5" max="5" width="4.57421875" style="0" customWidth="1"/>
    <col min="6" max="6" width="5.00390625" style="0" customWidth="1"/>
    <col min="7" max="7" width="4.8515625" style="0" customWidth="1"/>
    <col min="9" max="9" width="12.140625" style="0" customWidth="1"/>
    <col min="10" max="10" width="12.57421875" style="0" customWidth="1"/>
    <col min="11" max="11" width="13.7109375" style="0" customWidth="1"/>
    <col min="12" max="12" width="15.140625" style="0" customWidth="1"/>
    <col min="13" max="13" width="9.7109375" style="0" customWidth="1"/>
    <col min="14" max="15" width="15.140625" style="0" customWidth="1"/>
    <col min="16" max="16" width="15.28125" style="0" customWidth="1"/>
    <col min="17" max="17" width="1.7109375" style="0" customWidth="1"/>
  </cols>
  <sheetData>
    <row r="1" spans="3:16" ht="30.75" customHeight="1">
      <c r="C1" s="763" t="s">
        <v>255</v>
      </c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</row>
    <row r="2" ht="6" customHeight="1"/>
    <row r="3" spans="3:16" ht="6.75" customHeight="1"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</row>
    <row r="4" spans="1:16" ht="19.5">
      <c r="A4" s="137"/>
      <c r="B4" s="137"/>
      <c r="C4" s="176" t="s">
        <v>292</v>
      </c>
      <c r="D4" s="762" t="s">
        <v>234</v>
      </c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4"/>
    </row>
    <row r="5" spans="1:16" ht="19.5">
      <c r="A5" s="137"/>
      <c r="B5" s="137"/>
      <c r="C5" s="271"/>
      <c r="D5" s="665" t="s">
        <v>246</v>
      </c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83"/>
    </row>
    <row r="6" spans="3:16" ht="6.75" customHeight="1">
      <c r="C6" s="294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6"/>
    </row>
    <row r="7" spans="1:16" ht="36.75" customHeight="1">
      <c r="A7" s="676"/>
      <c r="C7" s="666" t="s">
        <v>167</v>
      </c>
      <c r="D7" s="666" t="s">
        <v>168</v>
      </c>
      <c r="E7" s="666" t="s">
        <v>170</v>
      </c>
      <c r="F7" s="666" t="s">
        <v>169</v>
      </c>
      <c r="G7" s="666" t="s">
        <v>155</v>
      </c>
      <c r="H7" s="277" t="s">
        <v>236</v>
      </c>
      <c r="I7" s="278" t="s">
        <v>250</v>
      </c>
      <c r="J7" s="277" t="s">
        <v>273</v>
      </c>
      <c r="K7" s="277" t="s">
        <v>274</v>
      </c>
      <c r="L7" s="663" t="s">
        <v>248</v>
      </c>
      <c r="M7" s="672" t="s">
        <v>237</v>
      </c>
      <c r="N7" s="672" t="s">
        <v>238</v>
      </c>
      <c r="O7" s="686" t="s">
        <v>363</v>
      </c>
      <c r="P7" s="672" t="s">
        <v>239</v>
      </c>
    </row>
    <row r="8" spans="1:16" ht="12.75">
      <c r="A8" s="676"/>
      <c r="C8" s="667"/>
      <c r="D8" s="667"/>
      <c r="E8" s="667"/>
      <c r="F8" s="667"/>
      <c r="G8" s="667"/>
      <c r="H8" s="279" t="s">
        <v>240</v>
      </c>
      <c r="I8" s="280" t="s">
        <v>362</v>
      </c>
      <c r="J8" s="280" t="s">
        <v>251</v>
      </c>
      <c r="K8" s="281" t="s">
        <v>252</v>
      </c>
      <c r="L8" s="664"/>
      <c r="M8" s="673"/>
      <c r="N8" s="673"/>
      <c r="O8" s="673"/>
      <c r="P8" s="673"/>
    </row>
    <row r="9" spans="1:16" ht="12.75">
      <c r="A9" s="676"/>
      <c r="C9" s="668"/>
      <c r="D9" s="668"/>
      <c r="E9" s="668"/>
      <c r="F9" s="668"/>
      <c r="G9" s="668"/>
      <c r="H9" s="282" t="s">
        <v>243</v>
      </c>
      <c r="I9" s="415" t="s">
        <v>171</v>
      </c>
      <c r="J9" s="284"/>
      <c r="K9" s="283" t="s">
        <v>173</v>
      </c>
      <c r="L9" s="671"/>
      <c r="M9" s="674"/>
      <c r="N9" s="283" t="s">
        <v>247</v>
      </c>
      <c r="O9" s="283"/>
      <c r="P9" s="674"/>
    </row>
    <row r="10" spans="1:16" ht="9.75" customHeight="1">
      <c r="A10" s="676"/>
      <c r="C10" s="285"/>
      <c r="D10" s="286"/>
      <c r="E10" s="286"/>
      <c r="F10" s="286"/>
      <c r="G10" s="286"/>
      <c r="H10" s="212"/>
      <c r="I10" s="212"/>
      <c r="J10" s="199"/>
      <c r="K10" s="199"/>
      <c r="L10" s="199"/>
      <c r="M10" s="199"/>
      <c r="N10" s="199"/>
      <c r="O10" s="199"/>
      <c r="P10" s="199"/>
    </row>
    <row r="11" spans="1:16" ht="12.75">
      <c r="A11" s="676"/>
      <c r="B11" s="102"/>
      <c r="C11" s="209">
        <v>1</v>
      </c>
      <c r="D11" s="209">
        <v>2</v>
      </c>
      <c r="E11" s="209">
        <v>3</v>
      </c>
      <c r="F11" s="209">
        <v>4</v>
      </c>
      <c r="G11" s="209">
        <v>5</v>
      </c>
      <c r="H11" s="209">
        <v>6</v>
      </c>
      <c r="I11" s="209">
        <v>7</v>
      </c>
      <c r="J11" s="209">
        <v>8</v>
      </c>
      <c r="K11" s="209">
        <v>9</v>
      </c>
      <c r="L11" s="209">
        <v>10</v>
      </c>
      <c r="M11" s="209">
        <v>11</v>
      </c>
      <c r="N11" s="209">
        <v>12</v>
      </c>
      <c r="O11" s="209">
        <v>13</v>
      </c>
      <c r="P11" s="209">
        <v>14</v>
      </c>
    </row>
    <row r="12" spans="1:16" ht="9.75" customHeight="1">
      <c r="A12" s="676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</row>
    <row r="13" spans="1:16" ht="12.75">
      <c r="A13" s="676"/>
      <c r="C13" s="240">
        <v>1</v>
      </c>
      <c r="D13" s="287"/>
      <c r="E13" s="287"/>
      <c r="F13" s="287"/>
      <c r="G13" s="287"/>
      <c r="H13" s="288">
        <v>0</v>
      </c>
      <c r="I13" s="288">
        <v>0</v>
      </c>
      <c r="J13" s="288">
        <v>0</v>
      </c>
      <c r="K13" s="381">
        <f>H13+0.7*(I13+J13)</f>
        <v>0</v>
      </c>
      <c r="L13" s="382">
        <f>K13*'ARV 5'!$I$26</f>
        <v>0</v>
      </c>
      <c r="M13" s="289">
        <v>0</v>
      </c>
      <c r="N13" s="382">
        <f>L13*M13</f>
        <v>0</v>
      </c>
      <c r="O13" s="290">
        <v>0</v>
      </c>
      <c r="P13" s="290">
        <v>0</v>
      </c>
    </row>
    <row r="14" spans="1:16" ht="12.75">
      <c r="A14" s="676"/>
      <c r="C14" s="240">
        <v>2</v>
      </c>
      <c r="D14" s="287"/>
      <c r="E14" s="287"/>
      <c r="F14" s="287"/>
      <c r="G14" s="287"/>
      <c r="H14" s="288">
        <v>0</v>
      </c>
      <c r="I14" s="288">
        <v>0</v>
      </c>
      <c r="J14" s="288">
        <v>0</v>
      </c>
      <c r="K14" s="381">
        <f aca="true" t="shared" si="0" ref="K14:K42">H14+0.7*(I14+J14)</f>
        <v>0</v>
      </c>
      <c r="L14" s="382">
        <f>K14*'ARV 5'!$I$26</f>
        <v>0</v>
      </c>
      <c r="M14" s="289">
        <v>0</v>
      </c>
      <c r="N14" s="382">
        <f aca="true" t="shared" si="1" ref="N14:N42">L14*M14</f>
        <v>0</v>
      </c>
      <c r="O14" s="290">
        <v>0</v>
      </c>
      <c r="P14" s="290">
        <v>0</v>
      </c>
    </row>
    <row r="15" spans="1:16" ht="12.75">
      <c r="A15" s="676"/>
      <c r="C15" s="240">
        <v>3</v>
      </c>
      <c r="D15" s="287"/>
      <c r="E15" s="287"/>
      <c r="F15" s="287"/>
      <c r="G15" s="287"/>
      <c r="H15" s="288">
        <v>0</v>
      </c>
      <c r="I15" s="288">
        <v>0</v>
      </c>
      <c r="J15" s="288">
        <v>0</v>
      </c>
      <c r="K15" s="381">
        <f t="shared" si="0"/>
        <v>0</v>
      </c>
      <c r="L15" s="382">
        <f>K15*'ARV 5'!$I$26</f>
        <v>0</v>
      </c>
      <c r="M15" s="289">
        <v>0</v>
      </c>
      <c r="N15" s="382">
        <f t="shared" si="1"/>
        <v>0</v>
      </c>
      <c r="O15" s="290">
        <v>0</v>
      </c>
      <c r="P15" s="290">
        <v>0</v>
      </c>
    </row>
    <row r="16" spans="1:16" ht="12.75">
      <c r="A16" s="676"/>
      <c r="C16" s="240">
        <v>4</v>
      </c>
      <c r="D16" s="287"/>
      <c r="E16" s="287"/>
      <c r="F16" s="287"/>
      <c r="G16" s="287"/>
      <c r="H16" s="288">
        <v>0</v>
      </c>
      <c r="I16" s="288">
        <v>0</v>
      </c>
      <c r="J16" s="288">
        <v>0</v>
      </c>
      <c r="K16" s="381">
        <f t="shared" si="0"/>
        <v>0</v>
      </c>
      <c r="L16" s="382">
        <f>K16*'ARV 5'!$I$26</f>
        <v>0</v>
      </c>
      <c r="M16" s="289">
        <v>0</v>
      </c>
      <c r="N16" s="382">
        <f t="shared" si="1"/>
        <v>0</v>
      </c>
      <c r="O16" s="290">
        <v>0</v>
      </c>
      <c r="P16" s="290">
        <v>0</v>
      </c>
    </row>
    <row r="17" spans="1:16" ht="12.75">
      <c r="A17" s="676"/>
      <c r="C17" s="240">
        <v>5</v>
      </c>
      <c r="D17" s="287"/>
      <c r="E17" s="287"/>
      <c r="F17" s="287"/>
      <c r="G17" s="287"/>
      <c r="H17" s="288">
        <v>0</v>
      </c>
      <c r="I17" s="288">
        <v>0</v>
      </c>
      <c r="J17" s="288">
        <v>0</v>
      </c>
      <c r="K17" s="381">
        <f t="shared" si="0"/>
        <v>0</v>
      </c>
      <c r="L17" s="382">
        <f>K17*'ARV 5'!$I$26</f>
        <v>0</v>
      </c>
      <c r="M17" s="289">
        <v>0</v>
      </c>
      <c r="N17" s="382">
        <f t="shared" si="1"/>
        <v>0</v>
      </c>
      <c r="O17" s="290">
        <v>0</v>
      </c>
      <c r="P17" s="290">
        <v>0</v>
      </c>
    </row>
    <row r="18" spans="1:16" ht="12.75">
      <c r="A18" s="676"/>
      <c r="C18" s="240">
        <v>6</v>
      </c>
      <c r="D18" s="287"/>
      <c r="E18" s="287"/>
      <c r="F18" s="287"/>
      <c r="G18" s="287"/>
      <c r="H18" s="288">
        <v>0</v>
      </c>
      <c r="I18" s="288">
        <v>0</v>
      </c>
      <c r="J18" s="288">
        <v>0</v>
      </c>
      <c r="K18" s="381">
        <f t="shared" si="0"/>
        <v>0</v>
      </c>
      <c r="L18" s="382">
        <f>K18*'ARV 5'!$I$26</f>
        <v>0</v>
      </c>
      <c r="M18" s="289">
        <v>0</v>
      </c>
      <c r="N18" s="382">
        <f t="shared" si="1"/>
        <v>0</v>
      </c>
      <c r="O18" s="290">
        <v>0</v>
      </c>
      <c r="P18" s="290">
        <v>0</v>
      </c>
    </row>
    <row r="19" spans="1:16" ht="12.75">
      <c r="A19" s="676"/>
      <c r="C19" s="240">
        <v>7</v>
      </c>
      <c r="D19" s="287"/>
      <c r="E19" s="287"/>
      <c r="F19" s="287"/>
      <c r="G19" s="287"/>
      <c r="H19" s="288">
        <v>0</v>
      </c>
      <c r="I19" s="288">
        <v>0</v>
      </c>
      <c r="J19" s="288">
        <v>0</v>
      </c>
      <c r="K19" s="381">
        <f t="shared" si="0"/>
        <v>0</v>
      </c>
      <c r="L19" s="382">
        <f>K19*'ARV 5'!$I$26</f>
        <v>0</v>
      </c>
      <c r="M19" s="289">
        <v>0</v>
      </c>
      <c r="N19" s="382">
        <f t="shared" si="1"/>
        <v>0</v>
      </c>
      <c r="O19" s="290">
        <v>0</v>
      </c>
      <c r="P19" s="290">
        <v>0</v>
      </c>
    </row>
    <row r="20" spans="1:16" ht="12.75">
      <c r="A20" s="676"/>
      <c r="C20" s="240">
        <v>8</v>
      </c>
      <c r="D20" s="287"/>
      <c r="E20" s="287"/>
      <c r="F20" s="287"/>
      <c r="G20" s="287"/>
      <c r="H20" s="288">
        <v>0</v>
      </c>
      <c r="I20" s="288">
        <v>0</v>
      </c>
      <c r="J20" s="288">
        <v>0</v>
      </c>
      <c r="K20" s="381">
        <f t="shared" si="0"/>
        <v>0</v>
      </c>
      <c r="L20" s="382">
        <f>K20*'ARV 5'!$I$26</f>
        <v>0</v>
      </c>
      <c r="M20" s="289">
        <v>0</v>
      </c>
      <c r="N20" s="382">
        <f t="shared" si="1"/>
        <v>0</v>
      </c>
      <c r="O20" s="290">
        <v>0</v>
      </c>
      <c r="P20" s="290">
        <v>0</v>
      </c>
    </row>
    <row r="21" spans="1:16" ht="12.75">
      <c r="A21" s="676"/>
      <c r="C21" s="240">
        <v>9</v>
      </c>
      <c r="D21" s="287"/>
      <c r="E21" s="287"/>
      <c r="F21" s="287"/>
      <c r="G21" s="287"/>
      <c r="H21" s="288">
        <v>0</v>
      </c>
      <c r="I21" s="288">
        <v>0</v>
      </c>
      <c r="J21" s="288">
        <v>0</v>
      </c>
      <c r="K21" s="381">
        <f t="shared" si="0"/>
        <v>0</v>
      </c>
      <c r="L21" s="382">
        <f>K21*'ARV 5'!$I$26</f>
        <v>0</v>
      </c>
      <c r="M21" s="289">
        <v>0</v>
      </c>
      <c r="N21" s="382">
        <f t="shared" si="1"/>
        <v>0</v>
      </c>
      <c r="O21" s="290">
        <v>0</v>
      </c>
      <c r="P21" s="290">
        <v>0</v>
      </c>
    </row>
    <row r="22" spans="1:16" ht="12.75">
      <c r="A22" s="676"/>
      <c r="C22" s="240">
        <v>10</v>
      </c>
      <c r="D22" s="287"/>
      <c r="E22" s="287"/>
      <c r="F22" s="287"/>
      <c r="G22" s="287"/>
      <c r="H22" s="288">
        <v>0</v>
      </c>
      <c r="I22" s="288">
        <v>0</v>
      </c>
      <c r="J22" s="288">
        <v>0</v>
      </c>
      <c r="K22" s="381">
        <f t="shared" si="0"/>
        <v>0</v>
      </c>
      <c r="L22" s="382">
        <f>K22*'ARV 5'!$I$26</f>
        <v>0</v>
      </c>
      <c r="M22" s="289">
        <v>0</v>
      </c>
      <c r="N22" s="382">
        <f t="shared" si="1"/>
        <v>0</v>
      </c>
      <c r="O22" s="290">
        <v>0</v>
      </c>
      <c r="P22" s="290">
        <v>0</v>
      </c>
    </row>
    <row r="23" spans="1:16" ht="12.75">
      <c r="A23" s="676"/>
      <c r="C23" s="240">
        <v>11</v>
      </c>
      <c r="D23" s="287"/>
      <c r="E23" s="287"/>
      <c r="F23" s="287"/>
      <c r="G23" s="287"/>
      <c r="H23" s="288">
        <v>0</v>
      </c>
      <c r="I23" s="288">
        <v>0</v>
      </c>
      <c r="J23" s="288">
        <v>0</v>
      </c>
      <c r="K23" s="381">
        <f t="shared" si="0"/>
        <v>0</v>
      </c>
      <c r="L23" s="382">
        <f>K23*'ARV 5'!$I$26</f>
        <v>0</v>
      </c>
      <c r="M23" s="289">
        <v>0</v>
      </c>
      <c r="N23" s="382">
        <f t="shared" si="1"/>
        <v>0</v>
      </c>
      <c r="O23" s="290">
        <v>0</v>
      </c>
      <c r="P23" s="290">
        <v>0</v>
      </c>
    </row>
    <row r="24" spans="1:16" ht="12.75">
      <c r="A24" s="676"/>
      <c r="C24" s="240">
        <v>12</v>
      </c>
      <c r="D24" s="287"/>
      <c r="E24" s="287"/>
      <c r="F24" s="287"/>
      <c r="G24" s="287"/>
      <c r="H24" s="288">
        <v>0</v>
      </c>
      <c r="I24" s="288">
        <v>0</v>
      </c>
      <c r="J24" s="288">
        <v>0</v>
      </c>
      <c r="K24" s="381">
        <f t="shared" si="0"/>
        <v>0</v>
      </c>
      <c r="L24" s="382">
        <f>K24*'ARV 5'!$I$26</f>
        <v>0</v>
      </c>
      <c r="M24" s="289">
        <v>0</v>
      </c>
      <c r="N24" s="382">
        <f t="shared" si="1"/>
        <v>0</v>
      </c>
      <c r="O24" s="290">
        <v>0</v>
      </c>
      <c r="P24" s="290">
        <v>0</v>
      </c>
    </row>
    <row r="25" spans="1:16" ht="12.75">
      <c r="A25" s="676"/>
      <c r="C25" s="240">
        <v>13</v>
      </c>
      <c r="D25" s="287"/>
      <c r="E25" s="287"/>
      <c r="F25" s="287"/>
      <c r="G25" s="287"/>
      <c r="H25" s="288">
        <v>0</v>
      </c>
      <c r="I25" s="288">
        <v>0</v>
      </c>
      <c r="J25" s="288">
        <v>0</v>
      </c>
      <c r="K25" s="381">
        <f t="shared" si="0"/>
        <v>0</v>
      </c>
      <c r="L25" s="382">
        <f>K25*'ARV 5'!$I$26</f>
        <v>0</v>
      </c>
      <c r="M25" s="289">
        <v>0</v>
      </c>
      <c r="N25" s="382">
        <f t="shared" si="1"/>
        <v>0</v>
      </c>
      <c r="O25" s="290">
        <v>0</v>
      </c>
      <c r="P25" s="290">
        <v>0</v>
      </c>
    </row>
    <row r="26" spans="1:16" ht="12.75">
      <c r="A26" s="676"/>
      <c r="C26" s="240">
        <v>14</v>
      </c>
      <c r="D26" s="287"/>
      <c r="E26" s="287"/>
      <c r="F26" s="287"/>
      <c r="G26" s="287"/>
      <c r="H26" s="288">
        <v>0</v>
      </c>
      <c r="I26" s="288">
        <v>0</v>
      </c>
      <c r="J26" s="288">
        <v>0</v>
      </c>
      <c r="K26" s="381">
        <f t="shared" si="0"/>
        <v>0</v>
      </c>
      <c r="L26" s="382">
        <f>K26*'ARV 5'!$I$26</f>
        <v>0</v>
      </c>
      <c r="M26" s="289">
        <v>0</v>
      </c>
      <c r="N26" s="382">
        <f t="shared" si="1"/>
        <v>0</v>
      </c>
      <c r="O26" s="290">
        <v>0</v>
      </c>
      <c r="P26" s="290">
        <v>0</v>
      </c>
    </row>
    <row r="27" spans="1:16" ht="12.75">
      <c r="A27" s="676"/>
      <c r="C27" s="240">
        <v>15</v>
      </c>
      <c r="D27" s="287"/>
      <c r="E27" s="287"/>
      <c r="F27" s="287"/>
      <c r="G27" s="287"/>
      <c r="H27" s="288">
        <v>0</v>
      </c>
      <c r="I27" s="288">
        <v>0</v>
      </c>
      <c r="J27" s="288">
        <v>0</v>
      </c>
      <c r="K27" s="381">
        <f t="shared" si="0"/>
        <v>0</v>
      </c>
      <c r="L27" s="382">
        <f>K27*'ARV 5'!$I$26</f>
        <v>0</v>
      </c>
      <c r="M27" s="289">
        <v>0</v>
      </c>
      <c r="N27" s="382">
        <f t="shared" si="1"/>
        <v>0</v>
      </c>
      <c r="O27" s="290">
        <v>0</v>
      </c>
      <c r="P27" s="290">
        <v>0</v>
      </c>
    </row>
    <row r="28" spans="1:16" ht="12.75">
      <c r="A28" s="676"/>
      <c r="C28" s="240">
        <v>16</v>
      </c>
      <c r="D28" s="287"/>
      <c r="E28" s="287"/>
      <c r="F28" s="287"/>
      <c r="G28" s="287"/>
      <c r="H28" s="288">
        <v>0</v>
      </c>
      <c r="I28" s="288">
        <v>0</v>
      </c>
      <c r="J28" s="288">
        <v>0</v>
      </c>
      <c r="K28" s="381">
        <f t="shared" si="0"/>
        <v>0</v>
      </c>
      <c r="L28" s="382">
        <f>K28*'ARV 5'!$I$26</f>
        <v>0</v>
      </c>
      <c r="M28" s="289">
        <v>0</v>
      </c>
      <c r="N28" s="382">
        <f t="shared" si="1"/>
        <v>0</v>
      </c>
      <c r="O28" s="290">
        <v>0</v>
      </c>
      <c r="P28" s="290">
        <v>0</v>
      </c>
    </row>
    <row r="29" spans="1:16" ht="12.75">
      <c r="A29" s="676"/>
      <c r="C29" s="240">
        <v>17</v>
      </c>
      <c r="D29" s="287"/>
      <c r="E29" s="287"/>
      <c r="F29" s="287"/>
      <c r="G29" s="287"/>
      <c r="H29" s="288">
        <v>0</v>
      </c>
      <c r="I29" s="288">
        <v>0</v>
      </c>
      <c r="J29" s="288">
        <v>0</v>
      </c>
      <c r="K29" s="381">
        <f t="shared" si="0"/>
        <v>0</v>
      </c>
      <c r="L29" s="382">
        <f>K29*'ARV 5'!$I$26</f>
        <v>0</v>
      </c>
      <c r="M29" s="289">
        <v>0</v>
      </c>
      <c r="N29" s="382">
        <f t="shared" si="1"/>
        <v>0</v>
      </c>
      <c r="O29" s="290">
        <v>0</v>
      </c>
      <c r="P29" s="290">
        <v>0</v>
      </c>
    </row>
    <row r="30" spans="1:16" ht="12.75">
      <c r="A30" s="676"/>
      <c r="C30" s="240">
        <v>18</v>
      </c>
      <c r="D30" s="287"/>
      <c r="E30" s="287"/>
      <c r="F30" s="287"/>
      <c r="G30" s="287"/>
      <c r="H30" s="288">
        <v>0</v>
      </c>
      <c r="I30" s="288">
        <v>0</v>
      </c>
      <c r="J30" s="288">
        <v>0</v>
      </c>
      <c r="K30" s="381">
        <f t="shared" si="0"/>
        <v>0</v>
      </c>
      <c r="L30" s="382">
        <f>K30*'ARV 5'!$I$26</f>
        <v>0</v>
      </c>
      <c r="M30" s="289">
        <v>0</v>
      </c>
      <c r="N30" s="382">
        <f t="shared" si="1"/>
        <v>0</v>
      </c>
      <c r="O30" s="290">
        <v>0</v>
      </c>
      <c r="P30" s="290">
        <v>0</v>
      </c>
    </row>
    <row r="31" spans="1:16" ht="12.75">
      <c r="A31" s="676"/>
      <c r="C31" s="240">
        <v>19</v>
      </c>
      <c r="D31" s="287"/>
      <c r="E31" s="287"/>
      <c r="F31" s="287"/>
      <c r="G31" s="287"/>
      <c r="H31" s="288">
        <v>0</v>
      </c>
      <c r="I31" s="288">
        <v>0</v>
      </c>
      <c r="J31" s="288">
        <v>0</v>
      </c>
      <c r="K31" s="381">
        <f t="shared" si="0"/>
        <v>0</v>
      </c>
      <c r="L31" s="382">
        <f>K31*'ARV 5'!$I$26</f>
        <v>0</v>
      </c>
      <c r="M31" s="289">
        <v>0</v>
      </c>
      <c r="N31" s="382">
        <f t="shared" si="1"/>
        <v>0</v>
      </c>
      <c r="O31" s="290">
        <v>0</v>
      </c>
      <c r="P31" s="290">
        <v>0</v>
      </c>
    </row>
    <row r="32" spans="1:16" ht="12.75">
      <c r="A32" s="676"/>
      <c r="C32" s="240">
        <v>20</v>
      </c>
      <c r="D32" s="287"/>
      <c r="E32" s="287"/>
      <c r="F32" s="287"/>
      <c r="G32" s="287"/>
      <c r="H32" s="288">
        <v>0</v>
      </c>
      <c r="I32" s="288">
        <v>0</v>
      </c>
      <c r="J32" s="288">
        <v>0</v>
      </c>
      <c r="K32" s="381">
        <f t="shared" si="0"/>
        <v>0</v>
      </c>
      <c r="L32" s="382">
        <f>K32*'ARV 5'!$I$26</f>
        <v>0</v>
      </c>
      <c r="M32" s="289">
        <v>0</v>
      </c>
      <c r="N32" s="382">
        <f t="shared" si="1"/>
        <v>0</v>
      </c>
      <c r="O32" s="290">
        <v>0</v>
      </c>
      <c r="P32" s="290">
        <v>0</v>
      </c>
    </row>
    <row r="33" spans="1:16" ht="12.75">
      <c r="A33" s="676"/>
      <c r="C33" s="240">
        <v>21</v>
      </c>
      <c r="D33" s="287"/>
      <c r="E33" s="287"/>
      <c r="F33" s="287"/>
      <c r="G33" s="287"/>
      <c r="H33" s="288">
        <v>0</v>
      </c>
      <c r="I33" s="288">
        <v>0</v>
      </c>
      <c r="J33" s="288">
        <v>0</v>
      </c>
      <c r="K33" s="381">
        <f t="shared" si="0"/>
        <v>0</v>
      </c>
      <c r="L33" s="382">
        <f>K33*'ARV 5'!$I$26</f>
        <v>0</v>
      </c>
      <c r="M33" s="289">
        <v>0</v>
      </c>
      <c r="N33" s="382">
        <f t="shared" si="1"/>
        <v>0</v>
      </c>
      <c r="O33" s="290">
        <v>0</v>
      </c>
      <c r="P33" s="290">
        <v>0</v>
      </c>
    </row>
    <row r="34" spans="1:16" ht="12.75">
      <c r="A34" s="676"/>
      <c r="C34" s="240">
        <v>22</v>
      </c>
      <c r="D34" s="287"/>
      <c r="E34" s="287"/>
      <c r="F34" s="287"/>
      <c r="G34" s="287"/>
      <c r="H34" s="288">
        <v>0</v>
      </c>
      <c r="I34" s="288">
        <v>0</v>
      </c>
      <c r="J34" s="288">
        <v>0</v>
      </c>
      <c r="K34" s="381">
        <f t="shared" si="0"/>
        <v>0</v>
      </c>
      <c r="L34" s="382">
        <f>K34*'ARV 5'!$I$26</f>
        <v>0</v>
      </c>
      <c r="M34" s="289">
        <v>0</v>
      </c>
      <c r="N34" s="382">
        <f t="shared" si="1"/>
        <v>0</v>
      </c>
      <c r="O34" s="290">
        <v>0</v>
      </c>
      <c r="P34" s="290">
        <v>0</v>
      </c>
    </row>
    <row r="35" spans="1:16" ht="12.75">
      <c r="A35" s="676"/>
      <c r="C35" s="240">
        <v>23</v>
      </c>
      <c r="D35" s="287"/>
      <c r="E35" s="287"/>
      <c r="F35" s="287"/>
      <c r="G35" s="287"/>
      <c r="H35" s="288">
        <v>0</v>
      </c>
      <c r="I35" s="288">
        <v>0</v>
      </c>
      <c r="J35" s="288">
        <v>0</v>
      </c>
      <c r="K35" s="381">
        <f t="shared" si="0"/>
        <v>0</v>
      </c>
      <c r="L35" s="382">
        <f>K35*'ARV 5'!$I$26</f>
        <v>0</v>
      </c>
      <c r="M35" s="289">
        <v>0</v>
      </c>
      <c r="N35" s="382">
        <f t="shared" si="1"/>
        <v>0</v>
      </c>
      <c r="O35" s="290">
        <v>0</v>
      </c>
      <c r="P35" s="290">
        <v>0</v>
      </c>
    </row>
    <row r="36" spans="1:16" ht="12.75">
      <c r="A36" s="676"/>
      <c r="C36" s="240">
        <v>24</v>
      </c>
      <c r="D36" s="287"/>
      <c r="E36" s="287"/>
      <c r="F36" s="287"/>
      <c r="G36" s="287"/>
      <c r="H36" s="288">
        <v>0</v>
      </c>
      <c r="I36" s="288">
        <v>0</v>
      </c>
      <c r="J36" s="288">
        <v>0</v>
      </c>
      <c r="K36" s="381">
        <f t="shared" si="0"/>
        <v>0</v>
      </c>
      <c r="L36" s="382">
        <f>K36*'ARV 5'!$I$26</f>
        <v>0</v>
      </c>
      <c r="M36" s="289">
        <v>0</v>
      </c>
      <c r="N36" s="382">
        <f t="shared" si="1"/>
        <v>0</v>
      </c>
      <c r="O36" s="290">
        <v>0</v>
      </c>
      <c r="P36" s="290">
        <v>0</v>
      </c>
    </row>
    <row r="37" spans="1:16" ht="12.75">
      <c r="A37" s="676"/>
      <c r="C37" s="240">
        <v>25</v>
      </c>
      <c r="D37" s="287"/>
      <c r="E37" s="287"/>
      <c r="F37" s="287"/>
      <c r="G37" s="287"/>
      <c r="H37" s="288">
        <v>0</v>
      </c>
      <c r="I37" s="288">
        <v>0</v>
      </c>
      <c r="J37" s="288">
        <v>0</v>
      </c>
      <c r="K37" s="381">
        <f t="shared" si="0"/>
        <v>0</v>
      </c>
      <c r="L37" s="382">
        <f>K37*'ARV 5'!$I$26</f>
        <v>0</v>
      </c>
      <c r="M37" s="289">
        <v>0</v>
      </c>
      <c r="N37" s="382">
        <f t="shared" si="1"/>
        <v>0</v>
      </c>
      <c r="O37" s="290">
        <v>0</v>
      </c>
      <c r="P37" s="290">
        <v>0</v>
      </c>
    </row>
    <row r="38" spans="1:16" ht="12.75">
      <c r="A38" s="676"/>
      <c r="C38" s="240">
        <v>26</v>
      </c>
      <c r="D38" s="287"/>
      <c r="E38" s="287"/>
      <c r="F38" s="287"/>
      <c r="G38" s="287"/>
      <c r="H38" s="288">
        <v>0</v>
      </c>
      <c r="I38" s="288">
        <v>0</v>
      </c>
      <c r="J38" s="288">
        <v>0</v>
      </c>
      <c r="K38" s="381">
        <f t="shared" si="0"/>
        <v>0</v>
      </c>
      <c r="L38" s="382">
        <f>K38*'ARV 5'!$I$26</f>
        <v>0</v>
      </c>
      <c r="M38" s="289">
        <v>0</v>
      </c>
      <c r="N38" s="382">
        <f t="shared" si="1"/>
        <v>0</v>
      </c>
      <c r="O38" s="290">
        <v>0</v>
      </c>
      <c r="P38" s="290">
        <v>0</v>
      </c>
    </row>
    <row r="39" spans="1:16" ht="12.75">
      <c r="A39" s="676"/>
      <c r="C39" s="240">
        <v>27</v>
      </c>
      <c r="D39" s="287"/>
      <c r="E39" s="287"/>
      <c r="F39" s="287"/>
      <c r="G39" s="287"/>
      <c r="H39" s="288">
        <v>0</v>
      </c>
      <c r="I39" s="288">
        <v>0</v>
      </c>
      <c r="J39" s="288">
        <v>0</v>
      </c>
      <c r="K39" s="381">
        <f t="shared" si="0"/>
        <v>0</v>
      </c>
      <c r="L39" s="382">
        <f>K39*'ARV 5'!$I$26</f>
        <v>0</v>
      </c>
      <c r="M39" s="289">
        <v>0</v>
      </c>
      <c r="N39" s="382">
        <f t="shared" si="1"/>
        <v>0</v>
      </c>
      <c r="O39" s="290">
        <v>0</v>
      </c>
      <c r="P39" s="290">
        <v>0</v>
      </c>
    </row>
    <row r="40" spans="1:16" ht="12.75">
      <c r="A40" s="676"/>
      <c r="C40" s="240">
        <v>28</v>
      </c>
      <c r="D40" s="287"/>
      <c r="E40" s="287"/>
      <c r="F40" s="287"/>
      <c r="G40" s="287"/>
      <c r="H40" s="288">
        <v>0</v>
      </c>
      <c r="I40" s="288">
        <v>0</v>
      </c>
      <c r="J40" s="288">
        <v>0</v>
      </c>
      <c r="K40" s="381">
        <f t="shared" si="0"/>
        <v>0</v>
      </c>
      <c r="L40" s="382">
        <f>K40*'ARV 5'!$I$26</f>
        <v>0</v>
      </c>
      <c r="M40" s="289">
        <v>0</v>
      </c>
      <c r="N40" s="382">
        <f t="shared" si="1"/>
        <v>0</v>
      </c>
      <c r="O40" s="290">
        <v>0</v>
      </c>
      <c r="P40" s="290">
        <v>0</v>
      </c>
    </row>
    <row r="41" spans="1:16" ht="12.75">
      <c r="A41" s="676"/>
      <c r="C41" s="240">
        <v>29</v>
      </c>
      <c r="D41" s="287"/>
      <c r="E41" s="287"/>
      <c r="F41" s="287"/>
      <c r="G41" s="287"/>
      <c r="H41" s="288">
        <v>0</v>
      </c>
      <c r="I41" s="288">
        <v>0</v>
      </c>
      <c r="J41" s="288">
        <v>0</v>
      </c>
      <c r="K41" s="381">
        <f t="shared" si="0"/>
        <v>0</v>
      </c>
      <c r="L41" s="382">
        <f>K41*'ARV 5'!$I$26</f>
        <v>0</v>
      </c>
      <c r="M41" s="289">
        <v>0</v>
      </c>
      <c r="N41" s="382">
        <f t="shared" si="1"/>
        <v>0</v>
      </c>
      <c r="O41" s="290">
        <v>0</v>
      </c>
      <c r="P41" s="290">
        <v>0</v>
      </c>
    </row>
    <row r="42" spans="1:16" ht="12.75">
      <c r="A42" s="676"/>
      <c r="C42" s="240">
        <v>30</v>
      </c>
      <c r="D42" s="287"/>
      <c r="E42" s="287"/>
      <c r="F42" s="287"/>
      <c r="G42" s="287"/>
      <c r="H42" s="288">
        <v>0</v>
      </c>
      <c r="I42" s="288">
        <v>0</v>
      </c>
      <c r="J42" s="288">
        <v>0</v>
      </c>
      <c r="K42" s="381">
        <f t="shared" si="0"/>
        <v>0</v>
      </c>
      <c r="L42" s="382">
        <f>K42*'ARV 5'!$I$26</f>
        <v>0</v>
      </c>
      <c r="M42" s="289">
        <v>0</v>
      </c>
      <c r="N42" s="382">
        <f t="shared" si="1"/>
        <v>0</v>
      </c>
      <c r="O42" s="290">
        <v>0</v>
      </c>
      <c r="P42" s="290">
        <v>0</v>
      </c>
    </row>
    <row r="43" spans="1:16" ht="12.75">
      <c r="A43" s="676"/>
      <c r="C43" s="287"/>
      <c r="D43" s="287"/>
      <c r="E43" s="287"/>
      <c r="F43" s="287"/>
      <c r="G43" s="287"/>
      <c r="H43" s="288">
        <v>0</v>
      </c>
      <c r="I43" s="288">
        <v>0</v>
      </c>
      <c r="J43" s="288">
        <v>0</v>
      </c>
      <c r="K43" s="381">
        <f>H43+0.7*(I43+J43)</f>
        <v>0</v>
      </c>
      <c r="L43" s="382">
        <f>K43*'ARV 5'!$I$26</f>
        <v>0</v>
      </c>
      <c r="M43" s="289">
        <v>0</v>
      </c>
      <c r="N43" s="382">
        <f>L43*M43</f>
        <v>0</v>
      </c>
      <c r="O43" s="290">
        <v>0</v>
      </c>
      <c r="P43" s="290">
        <v>0</v>
      </c>
    </row>
    <row r="44" spans="1:17" ht="25.5" customHeight="1">
      <c r="A44" s="676"/>
      <c r="C44" s="677" t="s">
        <v>316</v>
      </c>
      <c r="D44" s="678"/>
      <c r="E44" s="678"/>
      <c r="F44" s="678"/>
      <c r="G44" s="679"/>
      <c r="H44" s="381">
        <f>SUM(H13:H43)</f>
        <v>0</v>
      </c>
      <c r="I44" s="381">
        <f aca="true" t="shared" si="2" ref="I44:P44">SUM(I13:I43)</f>
        <v>0</v>
      </c>
      <c r="J44" s="381">
        <f t="shared" si="2"/>
        <v>0</v>
      </c>
      <c r="K44" s="381">
        <f t="shared" si="2"/>
        <v>0</v>
      </c>
      <c r="L44" s="382">
        <f t="shared" si="2"/>
        <v>0</v>
      </c>
      <c r="M44" s="420"/>
      <c r="N44" s="382">
        <f t="shared" si="2"/>
        <v>0</v>
      </c>
      <c r="O44" s="382">
        <f t="shared" si="2"/>
        <v>0</v>
      </c>
      <c r="P44" s="418"/>
      <c r="Q44" s="171"/>
    </row>
    <row r="45" spans="1:16" ht="12.75">
      <c r="A45" s="676"/>
      <c r="C45" s="765"/>
      <c r="D45" s="765"/>
      <c r="E45" s="765"/>
      <c r="F45" s="765"/>
      <c r="G45" s="765"/>
      <c r="H45" s="127"/>
      <c r="I45" s="127"/>
      <c r="J45" s="127"/>
      <c r="K45" s="127"/>
      <c r="L45" s="147"/>
      <c r="M45" s="147"/>
      <c r="N45" s="147"/>
      <c r="O45" s="147"/>
      <c r="P45" s="147"/>
    </row>
    <row r="46" spans="1:18" ht="12.75">
      <c r="A46" s="676"/>
      <c r="C46" s="691"/>
      <c r="D46" s="691"/>
      <c r="E46" s="691"/>
      <c r="F46" s="691"/>
      <c r="G46" s="691"/>
      <c r="H46" s="675" t="s">
        <v>361</v>
      </c>
      <c r="I46" s="675"/>
      <c r="J46" s="675"/>
      <c r="K46" s="675"/>
      <c r="L46" s="675"/>
      <c r="M46" s="675"/>
      <c r="N46" s="675"/>
      <c r="O46" s="675"/>
      <c r="P46" s="675"/>
      <c r="Q46" s="414"/>
      <c r="R46" s="414"/>
    </row>
    <row r="47" spans="1:16" ht="5.25" customHeight="1">
      <c r="A47" s="676"/>
      <c r="C47" s="133"/>
      <c r="D47" s="133"/>
      <c r="E47" s="133"/>
      <c r="F47" s="133"/>
      <c r="G47" s="133"/>
      <c r="H47" s="133"/>
      <c r="I47" s="133"/>
      <c r="J47" s="133"/>
      <c r="K47" s="133"/>
      <c r="L47" s="148"/>
      <c r="M47" s="148"/>
      <c r="N47" s="148"/>
      <c r="O47" s="148"/>
      <c r="P47" s="148"/>
    </row>
    <row r="48" spans="1:16" ht="4.5" customHeight="1">
      <c r="A48" s="676"/>
      <c r="C48" s="133"/>
      <c r="D48" s="133"/>
      <c r="E48" s="133"/>
      <c r="F48" s="133"/>
      <c r="G48" s="133"/>
      <c r="H48" s="133"/>
      <c r="I48" s="133"/>
      <c r="J48" s="133"/>
      <c r="K48" s="133"/>
      <c r="L48" s="148"/>
      <c r="M48" s="148"/>
      <c r="N48" s="148"/>
      <c r="O48" s="148"/>
      <c r="P48" s="148"/>
    </row>
    <row r="49" spans="1:16" ht="12.75">
      <c r="A49" s="676"/>
      <c r="C49" s="687"/>
      <c r="D49" s="687"/>
      <c r="E49" s="687"/>
      <c r="F49" s="687"/>
      <c r="G49" s="687"/>
      <c r="H49" s="141"/>
      <c r="I49" s="141"/>
      <c r="J49" s="141"/>
      <c r="K49" s="141"/>
      <c r="L49" s="148"/>
      <c r="M49" s="148"/>
      <c r="N49" s="148"/>
      <c r="O49" s="148"/>
      <c r="P49" s="148"/>
    </row>
    <row r="50" spans="1:16" ht="3.75" customHeight="1">
      <c r="A50" s="676"/>
      <c r="C50" s="133"/>
      <c r="D50" s="133"/>
      <c r="E50" s="133"/>
      <c r="F50" s="133"/>
      <c r="G50" s="133"/>
      <c r="H50" s="133"/>
      <c r="I50" s="133"/>
      <c r="J50" s="133"/>
      <c r="K50" s="133"/>
      <c r="L50" s="148"/>
      <c r="M50" s="148"/>
      <c r="N50" s="148"/>
      <c r="O50" s="148"/>
      <c r="P50" s="148"/>
    </row>
  </sheetData>
  <sheetProtection formatCells="0" formatColumns="0" formatRows="0" insertRows="0"/>
  <mergeCells count="19">
    <mergeCell ref="O7:O8"/>
    <mergeCell ref="P7:P9"/>
    <mergeCell ref="C1:P1"/>
    <mergeCell ref="C46:G46"/>
    <mergeCell ref="D4:P4"/>
    <mergeCell ref="D5:P5"/>
    <mergeCell ref="C44:G44"/>
    <mergeCell ref="C45:G45"/>
    <mergeCell ref="H46:P46"/>
    <mergeCell ref="L7:L9"/>
    <mergeCell ref="M7:M9"/>
    <mergeCell ref="N7:N8"/>
    <mergeCell ref="C49:G49"/>
    <mergeCell ref="A7:A50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view="pageBreakPreview" zoomScaleSheetLayoutView="100" zoomScalePageLayoutView="0" workbookViewId="0" topLeftCell="A7">
      <selection activeCell="J12" sqref="J12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5.00390625" style="0" customWidth="1"/>
    <col min="4" max="4" width="4.57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10.28125" style="0" customWidth="1"/>
    <col min="9" max="9" width="10.00390625" style="0" customWidth="1"/>
    <col min="10" max="10" width="9.8515625" style="0" customWidth="1"/>
    <col min="11" max="11" width="10.421875" style="0" customWidth="1"/>
    <col min="12" max="12" width="10.57421875" style="0" customWidth="1"/>
    <col min="13" max="13" width="14.140625" style="0" customWidth="1"/>
    <col min="14" max="14" width="14.421875" style="0" customWidth="1"/>
    <col min="15" max="15" width="10.7109375" style="0" customWidth="1"/>
    <col min="16" max="16" width="16.140625" style="0" customWidth="1"/>
    <col min="17" max="17" width="15.7109375" style="0" customWidth="1"/>
    <col min="18" max="18" width="16.8515625" style="0" customWidth="1"/>
    <col min="19" max="19" width="1.421875" style="0" customWidth="1"/>
  </cols>
  <sheetData>
    <row r="1" spans="3:18" ht="28.5" customHeight="1">
      <c r="C1" s="763" t="s">
        <v>257</v>
      </c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</row>
    <row r="2" ht="6.75" customHeight="1">
      <c r="Q2" s="199"/>
    </row>
    <row r="3" spans="3:18" ht="11.25" customHeight="1">
      <c r="C3" s="298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18" ht="19.5">
      <c r="A4" s="137"/>
      <c r="B4" s="137"/>
      <c r="C4" s="271" t="s">
        <v>302</v>
      </c>
      <c r="D4" s="272"/>
      <c r="E4" s="272"/>
      <c r="F4" s="272"/>
      <c r="G4" s="272"/>
      <c r="H4" s="665" t="s">
        <v>234</v>
      </c>
      <c r="I4" s="665"/>
      <c r="J4" s="665"/>
      <c r="K4" s="665"/>
      <c r="L4" s="665"/>
      <c r="M4" s="665"/>
      <c r="N4" s="665"/>
      <c r="O4" s="665"/>
      <c r="P4" s="665"/>
      <c r="Q4" s="413"/>
      <c r="R4" s="273"/>
    </row>
    <row r="5" spans="1:18" ht="19.5">
      <c r="A5" s="137"/>
      <c r="B5" s="137"/>
      <c r="C5" s="271"/>
      <c r="D5" s="272"/>
      <c r="E5" s="272"/>
      <c r="F5" s="272"/>
      <c r="G5" s="272"/>
      <c r="H5" s="665" t="s">
        <v>253</v>
      </c>
      <c r="I5" s="665"/>
      <c r="J5" s="665"/>
      <c r="K5" s="665"/>
      <c r="L5" s="665"/>
      <c r="M5" s="665"/>
      <c r="N5" s="665"/>
      <c r="O5" s="665"/>
      <c r="P5" s="665"/>
      <c r="Q5" s="413"/>
      <c r="R5" s="273"/>
    </row>
    <row r="6" spans="3:18" ht="12.75" customHeight="1">
      <c r="C6" s="294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6"/>
    </row>
    <row r="7" spans="1:18" ht="36.75" customHeight="1">
      <c r="A7" s="676"/>
      <c r="C7" s="666" t="s">
        <v>167</v>
      </c>
      <c r="D7" s="666" t="s">
        <v>168</v>
      </c>
      <c r="E7" s="666" t="s">
        <v>170</v>
      </c>
      <c r="F7" s="666" t="s">
        <v>169</v>
      </c>
      <c r="G7" s="666" t="s">
        <v>155</v>
      </c>
      <c r="H7" s="278" t="s">
        <v>236</v>
      </c>
      <c r="I7" s="669" t="s">
        <v>249</v>
      </c>
      <c r="J7" s="670"/>
      <c r="K7" s="663" t="s">
        <v>279</v>
      </c>
      <c r="L7" s="277" t="s">
        <v>244</v>
      </c>
      <c r="M7" s="663" t="s">
        <v>280</v>
      </c>
      <c r="N7" s="663" t="s">
        <v>254</v>
      </c>
      <c r="O7" s="672" t="s">
        <v>237</v>
      </c>
      <c r="P7" s="672" t="s">
        <v>238</v>
      </c>
      <c r="Q7" s="686" t="s">
        <v>363</v>
      </c>
      <c r="R7" s="672" t="s">
        <v>239</v>
      </c>
    </row>
    <row r="8" spans="1:18" ht="12.75">
      <c r="A8" s="676"/>
      <c r="C8" s="667"/>
      <c r="D8" s="667"/>
      <c r="E8" s="667"/>
      <c r="F8" s="667"/>
      <c r="G8" s="667"/>
      <c r="H8" s="279" t="s">
        <v>240</v>
      </c>
      <c r="I8" s="681" t="s">
        <v>362</v>
      </c>
      <c r="J8" s="682"/>
      <c r="K8" s="664"/>
      <c r="L8" s="416" t="s">
        <v>251</v>
      </c>
      <c r="M8" s="664"/>
      <c r="N8" s="664"/>
      <c r="O8" s="673"/>
      <c r="P8" s="673"/>
      <c r="Q8" s="673"/>
      <c r="R8" s="673"/>
    </row>
    <row r="9" spans="1:18" ht="12.75">
      <c r="A9" s="676"/>
      <c r="C9" s="668"/>
      <c r="D9" s="668"/>
      <c r="E9" s="668"/>
      <c r="F9" s="668"/>
      <c r="G9" s="668"/>
      <c r="H9" s="282" t="s">
        <v>243</v>
      </c>
      <c r="I9" s="415" t="s">
        <v>171</v>
      </c>
      <c r="J9" s="415" t="s">
        <v>241</v>
      </c>
      <c r="K9" s="283" t="s">
        <v>172</v>
      </c>
      <c r="L9" s="421"/>
      <c r="M9" s="417" t="s">
        <v>233</v>
      </c>
      <c r="N9" s="422" t="s">
        <v>365</v>
      </c>
      <c r="O9" s="674"/>
      <c r="P9" s="283" t="s">
        <v>242</v>
      </c>
      <c r="Q9" s="674"/>
      <c r="R9" s="674"/>
    </row>
    <row r="10" spans="1:18" ht="5.25" customHeight="1">
      <c r="A10" s="676"/>
      <c r="C10" s="285"/>
      <c r="D10" s="286"/>
      <c r="E10" s="286"/>
      <c r="F10" s="286"/>
      <c r="G10" s="286"/>
      <c r="H10" s="212"/>
      <c r="I10" s="212"/>
      <c r="J10" s="212"/>
      <c r="K10" s="199"/>
      <c r="L10" s="199"/>
      <c r="M10" s="199"/>
      <c r="N10" s="199"/>
      <c r="O10" s="199"/>
      <c r="P10" s="199"/>
      <c r="Q10" s="199"/>
      <c r="R10" s="199"/>
    </row>
    <row r="11" spans="1:18" ht="12.75">
      <c r="A11" s="676"/>
      <c r="B11" s="102"/>
      <c r="C11" s="209">
        <v>1</v>
      </c>
      <c r="D11" s="209">
        <v>2</v>
      </c>
      <c r="E11" s="209">
        <v>3</v>
      </c>
      <c r="F11" s="209">
        <v>4</v>
      </c>
      <c r="G11" s="209">
        <v>5</v>
      </c>
      <c r="H11" s="209">
        <v>6</v>
      </c>
      <c r="I11" s="209">
        <v>7</v>
      </c>
      <c r="J11" s="209">
        <v>8</v>
      </c>
      <c r="K11" s="209">
        <v>9</v>
      </c>
      <c r="L11" s="209">
        <v>10</v>
      </c>
      <c r="M11" s="209">
        <v>11</v>
      </c>
      <c r="N11" s="209">
        <v>12</v>
      </c>
      <c r="O11" s="209">
        <v>13</v>
      </c>
      <c r="P11" s="209">
        <v>14</v>
      </c>
      <c r="Q11" s="240">
        <v>15</v>
      </c>
      <c r="R11" s="209">
        <v>15</v>
      </c>
    </row>
    <row r="12" spans="1:18" ht="5.25" customHeight="1">
      <c r="A12" s="676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231"/>
      <c r="R12" s="199"/>
    </row>
    <row r="13" spans="1:18" ht="12.75">
      <c r="A13" s="676"/>
      <c r="C13" s="240">
        <v>1</v>
      </c>
      <c r="D13" s="287"/>
      <c r="E13" s="287"/>
      <c r="F13" s="287"/>
      <c r="G13" s="287"/>
      <c r="H13" s="288">
        <v>0</v>
      </c>
      <c r="I13" s="288">
        <v>0</v>
      </c>
      <c r="J13" s="288">
        <v>0</v>
      </c>
      <c r="K13" s="381">
        <f aca="true" t="shared" si="0" ref="K13:K42">I13+J13</f>
        <v>0</v>
      </c>
      <c r="L13" s="288">
        <v>0</v>
      </c>
      <c r="M13" s="381">
        <f>SUM(H13,K13,L13)</f>
        <v>0</v>
      </c>
      <c r="N13" s="398">
        <f>IF(M13&gt;0,'ARV 7'!N13+'ARV 8'!L13+'ARV 6'!$K$19*'ARV 9'!M13,0)</f>
        <v>0</v>
      </c>
      <c r="O13" s="289">
        <v>0</v>
      </c>
      <c r="P13" s="398">
        <f>N13*O13</f>
        <v>0</v>
      </c>
      <c r="Q13" s="290">
        <v>0</v>
      </c>
      <c r="R13" s="290">
        <v>0</v>
      </c>
    </row>
    <row r="14" spans="1:18" ht="12.75">
      <c r="A14" s="676"/>
      <c r="C14" s="240">
        <v>2</v>
      </c>
      <c r="D14" s="287"/>
      <c r="E14" s="287"/>
      <c r="F14" s="287"/>
      <c r="G14" s="287"/>
      <c r="H14" s="288">
        <v>0</v>
      </c>
      <c r="I14" s="288">
        <v>0</v>
      </c>
      <c r="J14" s="288">
        <v>0</v>
      </c>
      <c r="K14" s="381">
        <f t="shared" si="0"/>
        <v>0</v>
      </c>
      <c r="L14" s="288">
        <v>0</v>
      </c>
      <c r="M14" s="381">
        <f aca="true" t="shared" si="1" ref="M14:M42">SUM(H14,K14,L14)</f>
        <v>0</v>
      </c>
      <c r="N14" s="398">
        <f>IF(M14&gt;0,'ARV 7'!N14+'ARV 8'!L14+'ARV 6'!$K$19*'ARV 9'!M14,0)</f>
        <v>0</v>
      </c>
      <c r="O14" s="289">
        <v>0</v>
      </c>
      <c r="P14" s="398">
        <f aca="true" t="shared" si="2" ref="P14:P42">N14*O14</f>
        <v>0</v>
      </c>
      <c r="Q14" s="290">
        <v>0</v>
      </c>
      <c r="R14" s="290">
        <v>0</v>
      </c>
    </row>
    <row r="15" spans="1:18" ht="12.75">
      <c r="A15" s="676"/>
      <c r="C15" s="240">
        <v>3</v>
      </c>
      <c r="D15" s="287"/>
      <c r="E15" s="287"/>
      <c r="F15" s="287"/>
      <c r="G15" s="287"/>
      <c r="H15" s="288">
        <v>0</v>
      </c>
      <c r="I15" s="288">
        <v>0</v>
      </c>
      <c r="J15" s="288">
        <v>0</v>
      </c>
      <c r="K15" s="381">
        <f t="shared" si="0"/>
        <v>0</v>
      </c>
      <c r="L15" s="288">
        <v>0</v>
      </c>
      <c r="M15" s="381">
        <f t="shared" si="1"/>
        <v>0</v>
      </c>
      <c r="N15" s="398">
        <f>IF(M15&gt;0,'ARV 7'!N15+'ARV 8'!L15+'ARV 6'!$K$19*'ARV 9'!M15,0)</f>
        <v>0</v>
      </c>
      <c r="O15" s="289">
        <v>0</v>
      </c>
      <c r="P15" s="398">
        <f t="shared" si="2"/>
        <v>0</v>
      </c>
      <c r="Q15" s="290">
        <v>0</v>
      </c>
      <c r="R15" s="290">
        <v>0</v>
      </c>
    </row>
    <row r="16" spans="1:18" ht="12.75">
      <c r="A16" s="676"/>
      <c r="C16" s="240">
        <v>4</v>
      </c>
      <c r="D16" s="287"/>
      <c r="E16" s="287"/>
      <c r="F16" s="287"/>
      <c r="G16" s="287"/>
      <c r="H16" s="288">
        <v>0</v>
      </c>
      <c r="I16" s="288">
        <v>0</v>
      </c>
      <c r="J16" s="288">
        <v>0</v>
      </c>
      <c r="K16" s="381">
        <f t="shared" si="0"/>
        <v>0</v>
      </c>
      <c r="L16" s="288">
        <v>0</v>
      </c>
      <c r="M16" s="381">
        <f t="shared" si="1"/>
        <v>0</v>
      </c>
      <c r="N16" s="398">
        <f>IF(M16&gt;0,'ARV 7'!N16+'ARV 8'!L16+'ARV 6'!$K$19*'ARV 9'!M16,0)</f>
        <v>0</v>
      </c>
      <c r="O16" s="289">
        <v>0</v>
      </c>
      <c r="P16" s="398">
        <f t="shared" si="2"/>
        <v>0</v>
      </c>
      <c r="Q16" s="290">
        <v>0</v>
      </c>
      <c r="R16" s="290">
        <v>0</v>
      </c>
    </row>
    <row r="17" spans="1:18" ht="12.75">
      <c r="A17" s="676"/>
      <c r="C17" s="240">
        <v>5</v>
      </c>
      <c r="D17" s="287"/>
      <c r="E17" s="287"/>
      <c r="F17" s="287"/>
      <c r="G17" s="287"/>
      <c r="H17" s="288">
        <v>0</v>
      </c>
      <c r="I17" s="288">
        <v>0</v>
      </c>
      <c r="J17" s="288">
        <v>0</v>
      </c>
      <c r="K17" s="381">
        <f t="shared" si="0"/>
        <v>0</v>
      </c>
      <c r="L17" s="288">
        <v>0</v>
      </c>
      <c r="M17" s="381">
        <f t="shared" si="1"/>
        <v>0</v>
      </c>
      <c r="N17" s="398">
        <f>IF(M17&gt;0,'ARV 7'!N17+'ARV 8'!L17+'ARV 6'!$K$19*'ARV 9'!M17,0)</f>
        <v>0</v>
      </c>
      <c r="O17" s="289">
        <v>0</v>
      </c>
      <c r="P17" s="398">
        <f t="shared" si="2"/>
        <v>0</v>
      </c>
      <c r="Q17" s="290">
        <v>0</v>
      </c>
      <c r="R17" s="290">
        <v>0</v>
      </c>
    </row>
    <row r="18" spans="1:18" ht="12.75">
      <c r="A18" s="676"/>
      <c r="C18" s="240">
        <v>6</v>
      </c>
      <c r="D18" s="287"/>
      <c r="E18" s="287"/>
      <c r="F18" s="287"/>
      <c r="G18" s="287"/>
      <c r="H18" s="288">
        <v>0</v>
      </c>
      <c r="I18" s="288">
        <v>0</v>
      </c>
      <c r="J18" s="288">
        <v>0</v>
      </c>
      <c r="K18" s="381">
        <f t="shared" si="0"/>
        <v>0</v>
      </c>
      <c r="L18" s="288">
        <v>0</v>
      </c>
      <c r="M18" s="381">
        <f t="shared" si="1"/>
        <v>0</v>
      </c>
      <c r="N18" s="398">
        <f>IF(M18&gt;0,'ARV 7'!N18+'ARV 8'!L18+'ARV 6'!$K$19*'ARV 9'!M18,0)</f>
        <v>0</v>
      </c>
      <c r="O18" s="289">
        <v>0</v>
      </c>
      <c r="P18" s="398">
        <f t="shared" si="2"/>
        <v>0</v>
      </c>
      <c r="Q18" s="290">
        <v>0</v>
      </c>
      <c r="R18" s="290">
        <v>0</v>
      </c>
    </row>
    <row r="19" spans="1:18" ht="12.75">
      <c r="A19" s="676"/>
      <c r="C19" s="240">
        <v>7</v>
      </c>
      <c r="D19" s="287"/>
      <c r="E19" s="287"/>
      <c r="F19" s="287"/>
      <c r="G19" s="287"/>
      <c r="H19" s="288">
        <v>0</v>
      </c>
      <c r="I19" s="288">
        <v>0</v>
      </c>
      <c r="J19" s="288">
        <v>0</v>
      </c>
      <c r="K19" s="381">
        <f t="shared" si="0"/>
        <v>0</v>
      </c>
      <c r="L19" s="288">
        <v>0</v>
      </c>
      <c r="M19" s="381">
        <f t="shared" si="1"/>
        <v>0</v>
      </c>
      <c r="N19" s="398">
        <f>IF(M19&gt;0,'ARV 7'!N19+'ARV 8'!L19+'ARV 6'!$K$19*'ARV 9'!M19,0)</f>
        <v>0</v>
      </c>
      <c r="O19" s="289">
        <v>0</v>
      </c>
      <c r="P19" s="398">
        <f t="shared" si="2"/>
        <v>0</v>
      </c>
      <c r="Q19" s="290">
        <v>0</v>
      </c>
      <c r="R19" s="290">
        <v>0</v>
      </c>
    </row>
    <row r="20" spans="1:18" ht="12.75">
      <c r="A20" s="676"/>
      <c r="C20" s="240">
        <v>8</v>
      </c>
      <c r="D20" s="287"/>
      <c r="E20" s="287"/>
      <c r="F20" s="287"/>
      <c r="G20" s="287"/>
      <c r="H20" s="288">
        <v>0</v>
      </c>
      <c r="I20" s="288">
        <v>0</v>
      </c>
      <c r="J20" s="288">
        <v>0</v>
      </c>
      <c r="K20" s="381">
        <f t="shared" si="0"/>
        <v>0</v>
      </c>
      <c r="L20" s="288">
        <v>0</v>
      </c>
      <c r="M20" s="381">
        <f t="shared" si="1"/>
        <v>0</v>
      </c>
      <c r="N20" s="398">
        <f>IF(M20&gt;0,'ARV 7'!N20+'ARV 8'!L20+'ARV 6'!$K$19*'ARV 9'!M20,0)</f>
        <v>0</v>
      </c>
      <c r="O20" s="289">
        <v>0</v>
      </c>
      <c r="P20" s="398">
        <f t="shared" si="2"/>
        <v>0</v>
      </c>
      <c r="Q20" s="290">
        <v>0</v>
      </c>
      <c r="R20" s="290">
        <v>0</v>
      </c>
    </row>
    <row r="21" spans="1:18" ht="12.75">
      <c r="A21" s="676"/>
      <c r="C21" s="240">
        <v>9</v>
      </c>
      <c r="D21" s="287"/>
      <c r="E21" s="287"/>
      <c r="F21" s="287"/>
      <c r="G21" s="287"/>
      <c r="H21" s="288">
        <v>0</v>
      </c>
      <c r="I21" s="288">
        <v>0</v>
      </c>
      <c r="J21" s="288">
        <v>0</v>
      </c>
      <c r="K21" s="381">
        <f t="shared" si="0"/>
        <v>0</v>
      </c>
      <c r="L21" s="288">
        <v>0</v>
      </c>
      <c r="M21" s="381">
        <f t="shared" si="1"/>
        <v>0</v>
      </c>
      <c r="N21" s="398">
        <f>IF(M21&gt;0,'ARV 7'!N21+'ARV 8'!L21+'ARV 6'!$K$19*'ARV 9'!M21,0)</f>
        <v>0</v>
      </c>
      <c r="O21" s="289">
        <v>0</v>
      </c>
      <c r="P21" s="398">
        <f t="shared" si="2"/>
        <v>0</v>
      </c>
      <c r="Q21" s="290">
        <v>0</v>
      </c>
      <c r="R21" s="290">
        <v>0</v>
      </c>
    </row>
    <row r="22" spans="1:18" ht="12.75">
      <c r="A22" s="676"/>
      <c r="C22" s="240">
        <v>10</v>
      </c>
      <c r="D22" s="287"/>
      <c r="E22" s="287"/>
      <c r="F22" s="287"/>
      <c r="G22" s="287"/>
      <c r="H22" s="288">
        <v>0</v>
      </c>
      <c r="I22" s="288">
        <v>0</v>
      </c>
      <c r="J22" s="288">
        <v>0</v>
      </c>
      <c r="K22" s="381">
        <f t="shared" si="0"/>
        <v>0</v>
      </c>
      <c r="L22" s="288">
        <v>0</v>
      </c>
      <c r="M22" s="381">
        <f t="shared" si="1"/>
        <v>0</v>
      </c>
      <c r="N22" s="398">
        <f>IF(M22&gt;0,'ARV 7'!N22+'ARV 8'!L22+'ARV 6'!$K$19*'ARV 9'!M22,0)</f>
        <v>0</v>
      </c>
      <c r="O22" s="289">
        <v>0</v>
      </c>
      <c r="P22" s="398">
        <f t="shared" si="2"/>
        <v>0</v>
      </c>
      <c r="Q22" s="290">
        <v>0</v>
      </c>
      <c r="R22" s="290">
        <v>0</v>
      </c>
    </row>
    <row r="23" spans="1:18" ht="12.75">
      <c r="A23" s="676"/>
      <c r="C23" s="240">
        <v>11</v>
      </c>
      <c r="D23" s="287"/>
      <c r="E23" s="287"/>
      <c r="F23" s="287"/>
      <c r="G23" s="287"/>
      <c r="H23" s="288">
        <v>0</v>
      </c>
      <c r="I23" s="288">
        <v>0</v>
      </c>
      <c r="J23" s="288">
        <v>0</v>
      </c>
      <c r="K23" s="381">
        <f t="shared" si="0"/>
        <v>0</v>
      </c>
      <c r="L23" s="288">
        <v>0</v>
      </c>
      <c r="M23" s="381">
        <f t="shared" si="1"/>
        <v>0</v>
      </c>
      <c r="N23" s="398">
        <f>IF(M23&gt;0,'ARV 7'!N23+'ARV 8'!L23+'ARV 6'!$K$19*'ARV 9'!M23,0)</f>
        <v>0</v>
      </c>
      <c r="O23" s="289">
        <v>0</v>
      </c>
      <c r="P23" s="398">
        <f t="shared" si="2"/>
        <v>0</v>
      </c>
      <c r="Q23" s="290">
        <v>0</v>
      </c>
      <c r="R23" s="290">
        <v>0</v>
      </c>
    </row>
    <row r="24" spans="1:18" ht="12.75">
      <c r="A24" s="676"/>
      <c r="C24" s="240">
        <v>12</v>
      </c>
      <c r="D24" s="287"/>
      <c r="E24" s="287"/>
      <c r="F24" s="287"/>
      <c r="G24" s="287"/>
      <c r="H24" s="288">
        <v>0</v>
      </c>
      <c r="I24" s="288">
        <v>0</v>
      </c>
      <c r="J24" s="288">
        <v>0</v>
      </c>
      <c r="K24" s="381">
        <f t="shared" si="0"/>
        <v>0</v>
      </c>
      <c r="L24" s="288">
        <v>0</v>
      </c>
      <c r="M24" s="381">
        <f t="shared" si="1"/>
        <v>0</v>
      </c>
      <c r="N24" s="398">
        <f>IF(M24&gt;0,'ARV 7'!N24+'ARV 8'!L24+'ARV 6'!$K$19*'ARV 9'!M24,0)</f>
        <v>0</v>
      </c>
      <c r="O24" s="289">
        <v>0</v>
      </c>
      <c r="P24" s="398">
        <f t="shared" si="2"/>
        <v>0</v>
      </c>
      <c r="Q24" s="290">
        <v>0</v>
      </c>
      <c r="R24" s="290">
        <v>0</v>
      </c>
    </row>
    <row r="25" spans="1:18" ht="12.75">
      <c r="A25" s="676"/>
      <c r="C25" s="240">
        <v>13</v>
      </c>
      <c r="D25" s="287"/>
      <c r="E25" s="287"/>
      <c r="F25" s="287"/>
      <c r="G25" s="287"/>
      <c r="H25" s="288">
        <v>0</v>
      </c>
      <c r="I25" s="288">
        <v>0</v>
      </c>
      <c r="J25" s="288">
        <v>0</v>
      </c>
      <c r="K25" s="381">
        <f t="shared" si="0"/>
        <v>0</v>
      </c>
      <c r="L25" s="288">
        <v>0</v>
      </c>
      <c r="M25" s="381">
        <f t="shared" si="1"/>
        <v>0</v>
      </c>
      <c r="N25" s="398">
        <f>IF(M25&gt;0,'ARV 7'!N25+'ARV 8'!L25+'ARV 6'!$K$19*'ARV 9'!M25,0)</f>
        <v>0</v>
      </c>
      <c r="O25" s="289">
        <v>0</v>
      </c>
      <c r="P25" s="398">
        <f t="shared" si="2"/>
        <v>0</v>
      </c>
      <c r="Q25" s="290">
        <v>0</v>
      </c>
      <c r="R25" s="290">
        <v>0</v>
      </c>
    </row>
    <row r="26" spans="1:18" ht="12.75">
      <c r="A26" s="676"/>
      <c r="C26" s="240">
        <v>14</v>
      </c>
      <c r="D26" s="287"/>
      <c r="E26" s="287"/>
      <c r="F26" s="287"/>
      <c r="G26" s="287"/>
      <c r="H26" s="288">
        <v>0</v>
      </c>
      <c r="I26" s="288">
        <v>0</v>
      </c>
      <c r="J26" s="288">
        <v>0</v>
      </c>
      <c r="K26" s="381">
        <f t="shared" si="0"/>
        <v>0</v>
      </c>
      <c r="L26" s="288">
        <v>0</v>
      </c>
      <c r="M26" s="381">
        <f t="shared" si="1"/>
        <v>0</v>
      </c>
      <c r="N26" s="398">
        <f>IF(M26&gt;0,'ARV 7'!N26+'ARV 8'!L26+'ARV 6'!$K$19*'ARV 9'!M26,0)</f>
        <v>0</v>
      </c>
      <c r="O26" s="289">
        <v>0</v>
      </c>
      <c r="P26" s="398">
        <f t="shared" si="2"/>
        <v>0</v>
      </c>
      <c r="Q26" s="290">
        <v>0</v>
      </c>
      <c r="R26" s="290">
        <v>0</v>
      </c>
    </row>
    <row r="27" spans="1:18" ht="12.75">
      <c r="A27" s="676"/>
      <c r="C27" s="240">
        <v>15</v>
      </c>
      <c r="D27" s="287"/>
      <c r="E27" s="287"/>
      <c r="F27" s="287"/>
      <c r="G27" s="287"/>
      <c r="H27" s="288">
        <v>0</v>
      </c>
      <c r="I27" s="288">
        <v>0</v>
      </c>
      <c r="J27" s="288">
        <v>0</v>
      </c>
      <c r="K27" s="381">
        <f t="shared" si="0"/>
        <v>0</v>
      </c>
      <c r="L27" s="288">
        <v>0</v>
      </c>
      <c r="M27" s="381">
        <f t="shared" si="1"/>
        <v>0</v>
      </c>
      <c r="N27" s="398">
        <f>IF(M27&gt;0,'ARV 7'!N27+'ARV 8'!L27+'ARV 6'!$K$19*'ARV 9'!M27,0)</f>
        <v>0</v>
      </c>
      <c r="O27" s="289">
        <v>0</v>
      </c>
      <c r="P27" s="398">
        <f t="shared" si="2"/>
        <v>0</v>
      </c>
      <c r="Q27" s="290">
        <v>0</v>
      </c>
      <c r="R27" s="290">
        <v>0</v>
      </c>
    </row>
    <row r="28" spans="1:18" ht="12.75">
      <c r="A28" s="676"/>
      <c r="C28" s="240">
        <v>16</v>
      </c>
      <c r="D28" s="287"/>
      <c r="E28" s="287"/>
      <c r="F28" s="287"/>
      <c r="G28" s="287"/>
      <c r="H28" s="288">
        <v>0</v>
      </c>
      <c r="I28" s="288">
        <v>0</v>
      </c>
      <c r="J28" s="288">
        <v>0</v>
      </c>
      <c r="K28" s="381">
        <f t="shared" si="0"/>
        <v>0</v>
      </c>
      <c r="L28" s="288">
        <v>0</v>
      </c>
      <c r="M28" s="381">
        <f t="shared" si="1"/>
        <v>0</v>
      </c>
      <c r="N28" s="398">
        <f>IF(M28&gt;0,'ARV 7'!N28+'ARV 8'!L28+'ARV 6'!$K$19*'ARV 9'!M28,0)</f>
        <v>0</v>
      </c>
      <c r="O28" s="289">
        <v>0</v>
      </c>
      <c r="P28" s="398">
        <f t="shared" si="2"/>
        <v>0</v>
      </c>
      <c r="Q28" s="290">
        <v>0</v>
      </c>
      <c r="R28" s="290">
        <v>0</v>
      </c>
    </row>
    <row r="29" spans="1:18" ht="12.75">
      <c r="A29" s="676"/>
      <c r="C29" s="240">
        <v>17</v>
      </c>
      <c r="D29" s="287"/>
      <c r="E29" s="287"/>
      <c r="F29" s="287"/>
      <c r="G29" s="287"/>
      <c r="H29" s="288">
        <v>0</v>
      </c>
      <c r="I29" s="288">
        <v>0</v>
      </c>
      <c r="J29" s="288">
        <v>0</v>
      </c>
      <c r="K29" s="381">
        <f t="shared" si="0"/>
        <v>0</v>
      </c>
      <c r="L29" s="288">
        <v>0</v>
      </c>
      <c r="M29" s="381">
        <f t="shared" si="1"/>
        <v>0</v>
      </c>
      <c r="N29" s="398">
        <f>IF(M29&gt;0,'ARV 7'!N29+'ARV 8'!L29+'ARV 6'!$K$19*'ARV 9'!M29,0)</f>
        <v>0</v>
      </c>
      <c r="O29" s="289">
        <v>0</v>
      </c>
      <c r="P29" s="398">
        <f t="shared" si="2"/>
        <v>0</v>
      </c>
      <c r="Q29" s="290">
        <v>0</v>
      </c>
      <c r="R29" s="290">
        <v>0</v>
      </c>
    </row>
    <row r="30" spans="1:18" ht="12.75">
      <c r="A30" s="676"/>
      <c r="C30" s="240">
        <v>18</v>
      </c>
      <c r="D30" s="287"/>
      <c r="E30" s="287"/>
      <c r="F30" s="287"/>
      <c r="G30" s="287"/>
      <c r="H30" s="288">
        <v>0</v>
      </c>
      <c r="I30" s="288">
        <v>0</v>
      </c>
      <c r="J30" s="288">
        <v>0</v>
      </c>
      <c r="K30" s="381">
        <f t="shared" si="0"/>
        <v>0</v>
      </c>
      <c r="L30" s="288">
        <v>0</v>
      </c>
      <c r="M30" s="381">
        <f t="shared" si="1"/>
        <v>0</v>
      </c>
      <c r="N30" s="398">
        <f>IF(M30&gt;0,'ARV 7'!N30+'ARV 8'!L30+'ARV 6'!$K$19*'ARV 9'!M30,0)</f>
        <v>0</v>
      </c>
      <c r="O30" s="289">
        <v>0</v>
      </c>
      <c r="P30" s="398">
        <f t="shared" si="2"/>
        <v>0</v>
      </c>
      <c r="Q30" s="290">
        <v>0</v>
      </c>
      <c r="R30" s="290">
        <v>0</v>
      </c>
    </row>
    <row r="31" spans="1:18" ht="12.75">
      <c r="A31" s="676"/>
      <c r="C31" s="240">
        <v>19</v>
      </c>
      <c r="D31" s="287"/>
      <c r="E31" s="287"/>
      <c r="F31" s="287"/>
      <c r="G31" s="287"/>
      <c r="H31" s="288">
        <v>0</v>
      </c>
      <c r="I31" s="288">
        <v>0</v>
      </c>
      <c r="J31" s="288">
        <v>0</v>
      </c>
      <c r="K31" s="381">
        <f t="shared" si="0"/>
        <v>0</v>
      </c>
      <c r="L31" s="288">
        <v>0</v>
      </c>
      <c r="M31" s="381">
        <f t="shared" si="1"/>
        <v>0</v>
      </c>
      <c r="N31" s="398">
        <f>IF(M31&gt;0,'ARV 7'!N31+'ARV 8'!L31+'ARV 6'!$K$19*'ARV 9'!M31,0)</f>
        <v>0</v>
      </c>
      <c r="O31" s="289">
        <v>0</v>
      </c>
      <c r="P31" s="398">
        <f t="shared" si="2"/>
        <v>0</v>
      </c>
      <c r="Q31" s="290">
        <v>0</v>
      </c>
      <c r="R31" s="290">
        <v>0</v>
      </c>
    </row>
    <row r="32" spans="1:18" ht="12.75">
      <c r="A32" s="676"/>
      <c r="C32" s="240">
        <v>20</v>
      </c>
      <c r="D32" s="287"/>
      <c r="E32" s="287"/>
      <c r="F32" s="287"/>
      <c r="G32" s="287"/>
      <c r="H32" s="288">
        <v>0</v>
      </c>
      <c r="I32" s="288">
        <v>0</v>
      </c>
      <c r="J32" s="288">
        <v>0</v>
      </c>
      <c r="K32" s="381">
        <f t="shared" si="0"/>
        <v>0</v>
      </c>
      <c r="L32" s="288">
        <v>0</v>
      </c>
      <c r="M32" s="381">
        <f t="shared" si="1"/>
        <v>0</v>
      </c>
      <c r="N32" s="398">
        <f>IF(M32&gt;0,'ARV 7'!N32+'ARV 8'!L32+'ARV 6'!$K$19*'ARV 9'!M32,0)</f>
        <v>0</v>
      </c>
      <c r="O32" s="289">
        <v>0</v>
      </c>
      <c r="P32" s="398">
        <f t="shared" si="2"/>
        <v>0</v>
      </c>
      <c r="Q32" s="290">
        <v>0</v>
      </c>
      <c r="R32" s="290">
        <v>0</v>
      </c>
    </row>
    <row r="33" spans="1:18" ht="12.75">
      <c r="A33" s="676"/>
      <c r="C33" s="240">
        <v>21</v>
      </c>
      <c r="D33" s="287"/>
      <c r="E33" s="287"/>
      <c r="F33" s="287"/>
      <c r="G33" s="287"/>
      <c r="H33" s="288">
        <v>0</v>
      </c>
      <c r="I33" s="288">
        <v>0</v>
      </c>
      <c r="J33" s="288">
        <v>0</v>
      </c>
      <c r="K33" s="381">
        <f t="shared" si="0"/>
        <v>0</v>
      </c>
      <c r="L33" s="288">
        <v>0</v>
      </c>
      <c r="M33" s="381">
        <f t="shared" si="1"/>
        <v>0</v>
      </c>
      <c r="N33" s="398">
        <f>IF(M33&gt;0,'ARV 7'!N33+'ARV 8'!L33+'ARV 6'!$K$19*'ARV 9'!M33,0)</f>
        <v>0</v>
      </c>
      <c r="O33" s="289">
        <v>0</v>
      </c>
      <c r="P33" s="398">
        <f t="shared" si="2"/>
        <v>0</v>
      </c>
      <c r="Q33" s="290">
        <v>0</v>
      </c>
      <c r="R33" s="290">
        <v>0</v>
      </c>
    </row>
    <row r="34" spans="1:18" ht="12.75">
      <c r="A34" s="676"/>
      <c r="C34" s="240">
        <v>22</v>
      </c>
      <c r="D34" s="287"/>
      <c r="E34" s="287"/>
      <c r="F34" s="287"/>
      <c r="G34" s="287"/>
      <c r="H34" s="288">
        <v>0</v>
      </c>
      <c r="I34" s="288">
        <v>0</v>
      </c>
      <c r="J34" s="288">
        <v>0</v>
      </c>
      <c r="K34" s="381">
        <f t="shared" si="0"/>
        <v>0</v>
      </c>
      <c r="L34" s="288">
        <v>0</v>
      </c>
      <c r="M34" s="381">
        <f t="shared" si="1"/>
        <v>0</v>
      </c>
      <c r="N34" s="398">
        <f>IF(M34&gt;0,'ARV 7'!N34+'ARV 8'!L34+'ARV 6'!$K$19*'ARV 9'!M34,0)</f>
        <v>0</v>
      </c>
      <c r="O34" s="289">
        <v>0</v>
      </c>
      <c r="P34" s="398">
        <f t="shared" si="2"/>
        <v>0</v>
      </c>
      <c r="Q34" s="290">
        <v>0</v>
      </c>
      <c r="R34" s="290">
        <v>0</v>
      </c>
    </row>
    <row r="35" spans="1:18" ht="12.75">
      <c r="A35" s="676"/>
      <c r="C35" s="240">
        <v>23</v>
      </c>
      <c r="D35" s="287"/>
      <c r="E35" s="287"/>
      <c r="F35" s="287"/>
      <c r="G35" s="287"/>
      <c r="H35" s="288">
        <v>0</v>
      </c>
      <c r="I35" s="288">
        <v>0</v>
      </c>
      <c r="J35" s="288">
        <v>0</v>
      </c>
      <c r="K35" s="381">
        <f t="shared" si="0"/>
        <v>0</v>
      </c>
      <c r="L35" s="288">
        <v>0</v>
      </c>
      <c r="M35" s="381">
        <f t="shared" si="1"/>
        <v>0</v>
      </c>
      <c r="N35" s="398">
        <f>IF(M35&gt;0,'ARV 7'!N35+'ARV 8'!L35+'ARV 6'!$K$19*'ARV 9'!M35,0)</f>
        <v>0</v>
      </c>
      <c r="O35" s="289">
        <v>0</v>
      </c>
      <c r="P35" s="398">
        <f t="shared" si="2"/>
        <v>0</v>
      </c>
      <c r="Q35" s="290">
        <v>0</v>
      </c>
      <c r="R35" s="290">
        <v>0</v>
      </c>
    </row>
    <row r="36" spans="1:18" ht="12.75">
      <c r="A36" s="676"/>
      <c r="C36" s="240">
        <v>24</v>
      </c>
      <c r="D36" s="287"/>
      <c r="E36" s="287"/>
      <c r="F36" s="287"/>
      <c r="G36" s="287"/>
      <c r="H36" s="288">
        <v>0</v>
      </c>
      <c r="I36" s="288">
        <v>0</v>
      </c>
      <c r="J36" s="288">
        <v>0</v>
      </c>
      <c r="K36" s="381">
        <f t="shared" si="0"/>
        <v>0</v>
      </c>
      <c r="L36" s="288">
        <v>0</v>
      </c>
      <c r="M36" s="381">
        <f t="shared" si="1"/>
        <v>0</v>
      </c>
      <c r="N36" s="398">
        <f>IF(M36&gt;0,'ARV 7'!N36+'ARV 8'!L36+'ARV 6'!$K$19*'ARV 9'!M36,0)</f>
        <v>0</v>
      </c>
      <c r="O36" s="289">
        <v>0</v>
      </c>
      <c r="P36" s="398">
        <f t="shared" si="2"/>
        <v>0</v>
      </c>
      <c r="Q36" s="290">
        <v>0</v>
      </c>
      <c r="R36" s="290">
        <v>0</v>
      </c>
    </row>
    <row r="37" spans="1:18" ht="12.75">
      <c r="A37" s="676"/>
      <c r="C37" s="240">
        <v>25</v>
      </c>
      <c r="D37" s="287"/>
      <c r="E37" s="287"/>
      <c r="F37" s="287"/>
      <c r="G37" s="287"/>
      <c r="H37" s="288">
        <v>0</v>
      </c>
      <c r="I37" s="288">
        <v>0</v>
      </c>
      <c r="J37" s="288">
        <v>0</v>
      </c>
      <c r="K37" s="381">
        <f t="shared" si="0"/>
        <v>0</v>
      </c>
      <c r="L37" s="288">
        <v>0</v>
      </c>
      <c r="M37" s="381">
        <f t="shared" si="1"/>
        <v>0</v>
      </c>
      <c r="N37" s="398">
        <f>IF(M37&gt;0,'ARV 7'!N37+'ARV 8'!L37+'ARV 6'!$K$19*'ARV 9'!M37,0)</f>
        <v>0</v>
      </c>
      <c r="O37" s="289">
        <v>0</v>
      </c>
      <c r="P37" s="398">
        <f t="shared" si="2"/>
        <v>0</v>
      </c>
      <c r="Q37" s="290">
        <v>0</v>
      </c>
      <c r="R37" s="290">
        <v>0</v>
      </c>
    </row>
    <row r="38" spans="1:18" ht="12.75">
      <c r="A38" s="676"/>
      <c r="C38" s="240">
        <v>26</v>
      </c>
      <c r="D38" s="287"/>
      <c r="E38" s="287"/>
      <c r="F38" s="287"/>
      <c r="G38" s="287"/>
      <c r="H38" s="288">
        <v>0</v>
      </c>
      <c r="I38" s="288">
        <v>0</v>
      </c>
      <c r="J38" s="288">
        <v>0</v>
      </c>
      <c r="K38" s="381">
        <f t="shared" si="0"/>
        <v>0</v>
      </c>
      <c r="L38" s="288">
        <v>0</v>
      </c>
      <c r="M38" s="381">
        <f t="shared" si="1"/>
        <v>0</v>
      </c>
      <c r="N38" s="398">
        <f>IF(M38&gt;0,'ARV 7'!N38+'ARV 8'!L38+'ARV 6'!$K$19*'ARV 9'!M38,0)</f>
        <v>0</v>
      </c>
      <c r="O38" s="289">
        <v>0</v>
      </c>
      <c r="P38" s="398">
        <f t="shared" si="2"/>
        <v>0</v>
      </c>
      <c r="Q38" s="290">
        <v>0</v>
      </c>
      <c r="R38" s="290">
        <v>0</v>
      </c>
    </row>
    <row r="39" spans="1:18" ht="12.75">
      <c r="A39" s="676"/>
      <c r="C39" s="240">
        <v>27</v>
      </c>
      <c r="D39" s="287"/>
      <c r="E39" s="287"/>
      <c r="F39" s="287"/>
      <c r="G39" s="287"/>
      <c r="H39" s="288">
        <v>0</v>
      </c>
      <c r="I39" s="288">
        <v>0</v>
      </c>
      <c r="J39" s="288">
        <v>0</v>
      </c>
      <c r="K39" s="381">
        <f t="shared" si="0"/>
        <v>0</v>
      </c>
      <c r="L39" s="288">
        <v>0</v>
      </c>
      <c r="M39" s="381">
        <f t="shared" si="1"/>
        <v>0</v>
      </c>
      <c r="N39" s="398">
        <f>IF(M39&gt;0,'ARV 7'!N39+'ARV 8'!L39+'ARV 6'!$K$19*'ARV 9'!M39,0)</f>
        <v>0</v>
      </c>
      <c r="O39" s="289">
        <v>0</v>
      </c>
      <c r="P39" s="398">
        <f t="shared" si="2"/>
        <v>0</v>
      </c>
      <c r="Q39" s="290">
        <v>0</v>
      </c>
      <c r="R39" s="290">
        <v>0</v>
      </c>
    </row>
    <row r="40" spans="1:18" ht="12.75">
      <c r="A40" s="676"/>
      <c r="C40" s="240">
        <v>28</v>
      </c>
      <c r="D40" s="287"/>
      <c r="E40" s="287"/>
      <c r="F40" s="287"/>
      <c r="G40" s="287"/>
      <c r="H40" s="288">
        <v>0</v>
      </c>
      <c r="I40" s="288">
        <v>0</v>
      </c>
      <c r="J40" s="288">
        <v>0</v>
      </c>
      <c r="K40" s="381">
        <f t="shared" si="0"/>
        <v>0</v>
      </c>
      <c r="L40" s="288">
        <v>0</v>
      </c>
      <c r="M40" s="381">
        <f t="shared" si="1"/>
        <v>0</v>
      </c>
      <c r="N40" s="398">
        <f>IF(M40&gt;0,'ARV 7'!N40+'ARV 8'!L40+'ARV 6'!$K$19*'ARV 9'!M40,0)</f>
        <v>0</v>
      </c>
      <c r="O40" s="289">
        <v>0</v>
      </c>
      <c r="P40" s="398">
        <f t="shared" si="2"/>
        <v>0</v>
      </c>
      <c r="Q40" s="290">
        <v>0</v>
      </c>
      <c r="R40" s="290">
        <v>0</v>
      </c>
    </row>
    <row r="41" spans="1:18" ht="12.75">
      <c r="A41" s="676"/>
      <c r="C41" s="240">
        <v>29</v>
      </c>
      <c r="D41" s="287"/>
      <c r="E41" s="287"/>
      <c r="F41" s="287"/>
      <c r="G41" s="287"/>
      <c r="H41" s="288">
        <v>0</v>
      </c>
      <c r="I41" s="288">
        <v>0</v>
      </c>
      <c r="J41" s="288">
        <v>0</v>
      </c>
      <c r="K41" s="381">
        <f t="shared" si="0"/>
        <v>0</v>
      </c>
      <c r="L41" s="288">
        <v>0</v>
      </c>
      <c r="M41" s="381">
        <f t="shared" si="1"/>
        <v>0</v>
      </c>
      <c r="N41" s="398">
        <f>IF(M41&gt;0,'ARV 7'!N41+'ARV 8'!L41+'ARV 6'!$K$19*'ARV 9'!M41,0)</f>
        <v>0</v>
      </c>
      <c r="O41" s="289">
        <v>0</v>
      </c>
      <c r="P41" s="398">
        <f t="shared" si="2"/>
        <v>0</v>
      </c>
      <c r="Q41" s="290">
        <v>0</v>
      </c>
      <c r="R41" s="290">
        <v>0</v>
      </c>
    </row>
    <row r="42" spans="1:18" ht="12.75">
      <c r="A42" s="676"/>
      <c r="C42" s="240">
        <v>30</v>
      </c>
      <c r="D42" s="287"/>
      <c r="E42" s="287"/>
      <c r="F42" s="287"/>
      <c r="G42" s="287"/>
      <c r="H42" s="288">
        <v>0</v>
      </c>
      <c r="I42" s="288">
        <v>0</v>
      </c>
      <c r="J42" s="288">
        <v>0</v>
      </c>
      <c r="K42" s="381">
        <f t="shared" si="0"/>
        <v>0</v>
      </c>
      <c r="L42" s="288">
        <v>0</v>
      </c>
      <c r="M42" s="381">
        <f t="shared" si="1"/>
        <v>0</v>
      </c>
      <c r="N42" s="398">
        <f>IF(M42&gt;0,'ARV 7'!N42+'ARV 8'!L42+'ARV 6'!$K$19*'ARV 9'!M42,0)</f>
        <v>0</v>
      </c>
      <c r="O42" s="289">
        <v>0</v>
      </c>
      <c r="P42" s="398">
        <f t="shared" si="2"/>
        <v>0</v>
      </c>
      <c r="Q42" s="290">
        <v>0</v>
      </c>
      <c r="R42" s="290">
        <v>0</v>
      </c>
    </row>
    <row r="43" spans="1:18" ht="12.75">
      <c r="A43" s="676"/>
      <c r="C43" s="287"/>
      <c r="D43" s="287"/>
      <c r="E43" s="287"/>
      <c r="F43" s="287"/>
      <c r="G43" s="287"/>
      <c r="H43" s="288">
        <v>0</v>
      </c>
      <c r="I43" s="288">
        <v>0</v>
      </c>
      <c r="J43" s="288">
        <v>0</v>
      </c>
      <c r="K43" s="381">
        <f>I43+J43</f>
        <v>0</v>
      </c>
      <c r="L43" s="288">
        <v>0</v>
      </c>
      <c r="M43" s="381">
        <f>SUM(H43,K43,L43)</f>
        <v>0</v>
      </c>
      <c r="N43" s="398">
        <f>IF(M43&gt;0,'ARV 7'!N43+'ARV 8'!L43+'ARV 6'!$K$19*'ARV 9'!M43,0)</f>
        <v>0</v>
      </c>
      <c r="O43" s="865">
        <v>0</v>
      </c>
      <c r="P43" s="398">
        <f>N43*O43</f>
        <v>0</v>
      </c>
      <c r="Q43" s="290">
        <v>0</v>
      </c>
      <c r="R43" s="290">
        <v>0</v>
      </c>
    </row>
    <row r="44" spans="1:18" ht="24.75" customHeight="1">
      <c r="A44" s="676"/>
      <c r="C44" s="677" t="s">
        <v>316</v>
      </c>
      <c r="D44" s="678"/>
      <c r="E44" s="678"/>
      <c r="F44" s="678"/>
      <c r="G44" s="679"/>
      <c r="H44" s="381">
        <f>SUM(H13:H43)</f>
        <v>0</v>
      </c>
      <c r="I44" s="381">
        <f aca="true" t="shared" si="3" ref="I44:P44">SUM(I13:I43)</f>
        <v>0</v>
      </c>
      <c r="J44" s="381">
        <f t="shared" si="3"/>
        <v>0</v>
      </c>
      <c r="K44" s="381">
        <f t="shared" si="3"/>
        <v>0</v>
      </c>
      <c r="L44" s="381">
        <f t="shared" si="3"/>
        <v>0</v>
      </c>
      <c r="M44" s="381">
        <f t="shared" si="3"/>
        <v>0</v>
      </c>
      <c r="N44" s="382">
        <f t="shared" si="3"/>
        <v>0</v>
      </c>
      <c r="O44" s="420"/>
      <c r="P44" s="382">
        <f t="shared" si="3"/>
        <v>0</v>
      </c>
      <c r="Q44" s="385">
        <f>SUM(Q13:Q43)</f>
        <v>0</v>
      </c>
      <c r="R44" s="418"/>
    </row>
    <row r="45" spans="1:18" ht="12.75">
      <c r="A45" s="676"/>
      <c r="C45" s="680"/>
      <c r="D45" s="680"/>
      <c r="E45" s="680"/>
      <c r="F45" s="680"/>
      <c r="G45" s="680"/>
      <c r="H45" s="291"/>
      <c r="I45" s="291"/>
      <c r="J45" s="291"/>
      <c r="K45" s="291"/>
      <c r="L45" s="291"/>
      <c r="M45" s="292"/>
      <c r="N45" s="292"/>
      <c r="O45" s="292"/>
      <c r="P45" s="292"/>
      <c r="Q45" s="292"/>
      <c r="R45" s="292"/>
    </row>
    <row r="46" spans="1:18" ht="12.75">
      <c r="A46" s="676"/>
      <c r="C46" s="685"/>
      <c r="D46" s="685"/>
      <c r="E46" s="685"/>
      <c r="F46" s="685"/>
      <c r="G46" s="685"/>
      <c r="H46" s="675" t="s">
        <v>361</v>
      </c>
      <c r="I46" s="675"/>
      <c r="J46" s="675"/>
      <c r="K46" s="675"/>
      <c r="L46" s="675"/>
      <c r="M46" s="675"/>
      <c r="N46" s="675"/>
      <c r="O46" s="675"/>
      <c r="P46" s="675"/>
      <c r="Q46" s="675"/>
      <c r="R46" s="675"/>
    </row>
    <row r="47" spans="1:18" ht="6" customHeight="1">
      <c r="A47" s="676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93"/>
      <c r="O47" s="293"/>
      <c r="P47" s="293"/>
      <c r="Q47" s="148"/>
      <c r="R47" s="293"/>
    </row>
    <row r="48" spans="1:18" ht="5.25" customHeight="1">
      <c r="A48" s="67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48"/>
      <c r="O48" s="148"/>
      <c r="P48" s="148"/>
      <c r="Q48" s="148"/>
      <c r="R48" s="148"/>
    </row>
    <row r="49" spans="1:18" ht="12.75">
      <c r="A49" s="676"/>
      <c r="C49" s="687"/>
      <c r="D49" s="687"/>
      <c r="E49" s="687"/>
      <c r="F49" s="687"/>
      <c r="G49" s="687"/>
      <c r="H49" s="141"/>
      <c r="I49" s="141"/>
      <c r="J49" s="141"/>
      <c r="K49" s="141"/>
      <c r="L49" s="141"/>
      <c r="M49" s="141"/>
      <c r="N49" s="148"/>
      <c r="O49" s="148"/>
      <c r="P49" s="148"/>
      <c r="Q49" s="148"/>
      <c r="R49" s="148"/>
    </row>
    <row r="50" spans="1:18" ht="5.25" customHeight="1">
      <c r="A50" s="676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48"/>
      <c r="O50" s="148"/>
      <c r="P50" s="148"/>
      <c r="Q50" s="148"/>
      <c r="R50" s="148"/>
    </row>
  </sheetData>
  <sheetProtection formatCells="0" formatColumns="0" formatRows="0" insertRows="0"/>
  <mergeCells count="23">
    <mergeCell ref="C45:G45"/>
    <mergeCell ref="C46:G46"/>
    <mergeCell ref="C49:G49"/>
    <mergeCell ref="H46:R46"/>
    <mergeCell ref="I8:J8"/>
    <mergeCell ref="G7:G9"/>
    <mergeCell ref="K7:K8"/>
    <mergeCell ref="O7:O9"/>
    <mergeCell ref="Q7:Q9"/>
    <mergeCell ref="R7:R9"/>
    <mergeCell ref="N7:N8"/>
    <mergeCell ref="P7:P8"/>
    <mergeCell ref="M7:M8"/>
    <mergeCell ref="A7:A50"/>
    <mergeCell ref="C7:C9"/>
    <mergeCell ref="D7:D9"/>
    <mergeCell ref="E7:E9"/>
    <mergeCell ref="C44:G44"/>
    <mergeCell ref="C1:R1"/>
    <mergeCell ref="H4:P4"/>
    <mergeCell ref="H5:P5"/>
    <mergeCell ref="I7:J7"/>
    <mergeCell ref="F7:F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showGridLines="0" view="pageBreakPreview" zoomScaleSheetLayoutView="100" zoomScalePageLayoutView="0" workbookViewId="0" topLeftCell="A7">
      <selection activeCell="U31" sqref="U31"/>
    </sheetView>
  </sheetViews>
  <sheetFormatPr defaultColWidth="9.140625" defaultRowHeight="12.75"/>
  <cols>
    <col min="1" max="1" width="6.7109375" style="70" customWidth="1"/>
    <col min="2" max="11" width="8.8515625" style="70" customWidth="1"/>
    <col min="12" max="16384" width="9.140625" style="70" customWidth="1"/>
  </cols>
  <sheetData>
    <row r="1" spans="1:12" ht="30" customHeight="1">
      <c r="A1" s="188" t="s">
        <v>339</v>
      </c>
      <c r="B1" s="692" t="s">
        <v>175</v>
      </c>
      <c r="C1" s="692"/>
      <c r="D1" s="692"/>
      <c r="E1" s="692"/>
      <c r="F1" s="692"/>
      <c r="G1" s="692"/>
      <c r="H1" s="692"/>
      <c r="I1" s="692"/>
      <c r="J1" s="692"/>
      <c r="K1" s="692"/>
      <c r="L1" s="69"/>
    </row>
    <row r="2" spans="1:11" ht="15" customHeight="1">
      <c r="A2" s="778" t="s">
        <v>180</v>
      </c>
      <c r="B2" s="71"/>
      <c r="C2" s="72"/>
      <c r="D2" s="72"/>
      <c r="E2" s="72"/>
      <c r="F2" s="72"/>
      <c r="G2" s="72"/>
      <c r="H2" s="72"/>
      <c r="I2" s="72"/>
      <c r="J2" s="72"/>
      <c r="K2" s="73"/>
    </row>
    <row r="3" spans="1:11" ht="15" customHeight="1">
      <c r="A3" s="779"/>
      <c r="B3" s="74" t="s">
        <v>106</v>
      </c>
      <c r="C3" s="75"/>
      <c r="D3" s="75"/>
      <c r="E3" s="75"/>
      <c r="F3" s="75"/>
      <c r="G3" s="75"/>
      <c r="H3" s="75" t="s">
        <v>109</v>
      </c>
      <c r="I3" s="75"/>
      <c r="J3" s="75"/>
      <c r="K3" s="76"/>
    </row>
    <row r="4" spans="1:11" ht="15" customHeight="1">
      <c r="A4" s="779"/>
      <c r="B4" s="74" t="s">
        <v>108</v>
      </c>
      <c r="C4" s="75"/>
      <c r="D4" s="75"/>
      <c r="E4" s="75"/>
      <c r="F4" s="75"/>
      <c r="G4" s="75"/>
      <c r="H4" s="75"/>
      <c r="I4" s="75"/>
      <c r="J4" s="75"/>
      <c r="K4" s="77" t="s">
        <v>102</v>
      </c>
    </row>
    <row r="5" spans="1:11" ht="15" customHeight="1">
      <c r="A5" s="779"/>
      <c r="B5" s="74" t="s">
        <v>299</v>
      </c>
      <c r="C5" s="75"/>
      <c r="D5" s="75"/>
      <c r="E5" s="75"/>
      <c r="F5" s="75"/>
      <c r="G5" s="75"/>
      <c r="H5" s="75"/>
      <c r="I5" s="75"/>
      <c r="J5" s="75"/>
      <c r="K5" s="77" t="s">
        <v>103</v>
      </c>
    </row>
    <row r="6" spans="1:11" ht="15" customHeight="1">
      <c r="A6" s="779"/>
      <c r="B6" s="78" t="s">
        <v>104</v>
      </c>
      <c r="C6" s="79"/>
      <c r="D6" s="79"/>
      <c r="E6" s="79"/>
      <c r="F6" s="79"/>
      <c r="G6" s="79"/>
      <c r="H6" s="79"/>
      <c r="I6" s="79"/>
      <c r="J6" s="79"/>
      <c r="K6" s="80"/>
    </row>
    <row r="7" spans="1:11" ht="12.75" customHeight="1">
      <c r="A7" s="779"/>
      <c r="B7" s="781" t="s">
        <v>105</v>
      </c>
      <c r="C7" s="787"/>
      <c r="D7" s="787"/>
      <c r="E7" s="787"/>
      <c r="F7" s="787"/>
      <c r="G7" s="787"/>
      <c r="H7" s="787"/>
      <c r="I7" s="787"/>
      <c r="J7" s="787"/>
      <c r="K7" s="788"/>
    </row>
    <row r="8" spans="1:11" ht="15" customHeight="1">
      <c r="A8" s="779"/>
      <c r="B8" s="781"/>
      <c r="C8" s="787"/>
      <c r="D8" s="787"/>
      <c r="E8" s="787"/>
      <c r="F8" s="787"/>
      <c r="G8" s="787"/>
      <c r="H8" s="787"/>
      <c r="I8" s="787"/>
      <c r="J8" s="787"/>
      <c r="K8" s="788"/>
    </row>
    <row r="9" spans="1:11" ht="12.75" customHeight="1">
      <c r="A9" s="779"/>
      <c r="B9" s="768" t="s">
        <v>271</v>
      </c>
      <c r="C9" s="706"/>
      <c r="D9" s="706"/>
      <c r="E9" s="706"/>
      <c r="F9" s="706"/>
      <c r="G9" s="706"/>
      <c r="H9" s="706"/>
      <c r="I9" s="706"/>
      <c r="J9" s="706"/>
      <c r="K9" s="707"/>
    </row>
    <row r="10" spans="1:11" ht="15" customHeight="1">
      <c r="A10" s="779"/>
      <c r="B10" s="708"/>
      <c r="C10" s="706"/>
      <c r="D10" s="706"/>
      <c r="E10" s="706"/>
      <c r="F10" s="706"/>
      <c r="G10" s="706"/>
      <c r="H10" s="706"/>
      <c r="I10" s="706"/>
      <c r="J10" s="706"/>
      <c r="K10" s="707"/>
    </row>
    <row r="11" spans="1:11" ht="15" customHeight="1">
      <c r="A11" s="779"/>
      <c r="B11" s="83"/>
      <c r="C11" s="81"/>
      <c r="D11" s="81"/>
      <c r="E11" s="81"/>
      <c r="F11" s="81"/>
      <c r="G11" s="81"/>
      <c r="H11" s="81"/>
      <c r="I11" s="81"/>
      <c r="J11" s="81"/>
      <c r="K11" s="82"/>
    </row>
    <row r="12" spans="1:11" ht="15" customHeight="1">
      <c r="A12" s="779"/>
      <c r="B12" s="74"/>
      <c r="C12" s="75"/>
      <c r="D12" s="75"/>
      <c r="E12" s="75"/>
      <c r="F12" s="75"/>
      <c r="G12" s="75"/>
      <c r="H12" s="84"/>
      <c r="I12" s="75"/>
      <c r="J12" s="75"/>
      <c r="K12" s="76"/>
    </row>
    <row r="13" spans="1:11" ht="15" customHeight="1">
      <c r="A13" s="779"/>
      <c r="B13" s="99" t="s">
        <v>124</v>
      </c>
      <c r="C13" s="75"/>
      <c r="D13" s="75"/>
      <c r="E13" s="75"/>
      <c r="F13" s="75"/>
      <c r="G13" s="85"/>
      <c r="H13" s="85"/>
      <c r="I13" s="85"/>
      <c r="J13" s="85"/>
      <c r="K13" s="86"/>
    </row>
    <row r="14" spans="1:11" ht="12.75" customHeight="1">
      <c r="A14" s="779"/>
      <c r="B14" s="87"/>
      <c r="C14" s="84"/>
      <c r="D14" s="84"/>
      <c r="E14" s="84"/>
      <c r="F14" s="84"/>
      <c r="G14" s="702" t="s">
        <v>178</v>
      </c>
      <c r="H14" s="703"/>
      <c r="I14" s="703"/>
      <c r="J14" s="703"/>
      <c r="K14" s="704"/>
    </row>
    <row r="15" spans="1:11" ht="15" customHeight="1">
      <c r="A15" s="780"/>
      <c r="B15" s="88"/>
      <c r="C15" s="89"/>
      <c r="D15" s="89"/>
      <c r="E15" s="89"/>
      <c r="F15" s="89"/>
      <c r="G15" s="89"/>
      <c r="H15" s="89"/>
      <c r="I15" s="89"/>
      <c r="J15" s="89"/>
      <c r="K15" s="90"/>
    </row>
    <row r="16" ht="18" customHeight="1"/>
    <row r="17" ht="18" customHeight="1"/>
    <row r="18" spans="1:12" ht="30" customHeight="1">
      <c r="A18" s="766" t="s">
        <v>185</v>
      </c>
      <c r="B18" s="767"/>
      <c r="C18" s="767"/>
      <c r="D18" s="767"/>
      <c r="E18" s="767"/>
      <c r="F18" s="767"/>
      <c r="G18" s="767"/>
      <c r="H18" s="767"/>
      <c r="I18" s="767"/>
      <c r="J18" s="767"/>
      <c r="K18" s="767"/>
      <c r="L18" s="69"/>
    </row>
    <row r="19" spans="1:11" ht="15" customHeight="1">
      <c r="A19" s="778" t="s">
        <v>180</v>
      </c>
      <c r="B19" s="71"/>
      <c r="C19" s="72"/>
      <c r="D19" s="72"/>
      <c r="E19" s="72"/>
      <c r="F19" s="72"/>
      <c r="G19" s="72"/>
      <c r="H19" s="72"/>
      <c r="I19" s="72"/>
      <c r="J19" s="72"/>
      <c r="K19" s="73"/>
    </row>
    <row r="20" spans="1:11" ht="15" customHeight="1">
      <c r="A20" s="779"/>
      <c r="B20" s="74" t="s">
        <v>106</v>
      </c>
      <c r="C20" s="75"/>
      <c r="D20" s="75"/>
      <c r="E20" s="75"/>
      <c r="F20" s="75"/>
      <c r="G20" s="75"/>
      <c r="H20" s="75" t="s">
        <v>107</v>
      </c>
      <c r="I20" s="75"/>
      <c r="J20" s="75"/>
      <c r="K20" s="76"/>
    </row>
    <row r="21" spans="1:11" ht="15" customHeight="1">
      <c r="A21" s="779"/>
      <c r="B21" s="74" t="s">
        <v>108</v>
      </c>
      <c r="C21" s="75"/>
      <c r="D21" s="75"/>
      <c r="E21" s="75"/>
      <c r="F21" s="75"/>
      <c r="G21" s="75"/>
      <c r="H21" s="75"/>
      <c r="I21" s="75"/>
      <c r="J21" s="75"/>
      <c r="K21" s="77" t="s">
        <v>181</v>
      </c>
    </row>
    <row r="22" spans="1:11" ht="15" customHeight="1">
      <c r="A22" s="779"/>
      <c r="B22" s="74" t="s">
        <v>182</v>
      </c>
      <c r="C22" s="75"/>
      <c r="D22" s="75"/>
      <c r="E22" s="75"/>
      <c r="F22" s="75"/>
      <c r="G22" s="75"/>
      <c r="H22" s="75"/>
      <c r="I22" s="75"/>
      <c r="J22" s="75"/>
      <c r="K22" s="77" t="s">
        <v>103</v>
      </c>
    </row>
    <row r="23" spans="1:11" ht="15" customHeight="1">
      <c r="A23" s="779"/>
      <c r="B23" s="78" t="s">
        <v>104</v>
      </c>
      <c r="C23" s="79"/>
      <c r="D23" s="79"/>
      <c r="E23" s="79"/>
      <c r="F23" s="79"/>
      <c r="G23" s="79"/>
      <c r="H23" s="79"/>
      <c r="I23" s="79"/>
      <c r="J23" s="79"/>
      <c r="K23" s="80"/>
    </row>
    <row r="24" spans="1:11" ht="12.75" customHeight="1">
      <c r="A24" s="779"/>
      <c r="B24" s="781" t="s">
        <v>183</v>
      </c>
      <c r="C24" s="782"/>
      <c r="D24" s="782"/>
      <c r="E24" s="782"/>
      <c r="F24" s="782"/>
      <c r="G24" s="782"/>
      <c r="H24" s="782"/>
      <c r="I24" s="782"/>
      <c r="J24" s="782"/>
      <c r="K24" s="783"/>
    </row>
    <row r="25" spans="1:11" ht="15" customHeight="1">
      <c r="A25" s="779"/>
      <c r="B25" s="784"/>
      <c r="C25" s="785"/>
      <c r="D25" s="785"/>
      <c r="E25" s="785"/>
      <c r="F25" s="785"/>
      <c r="G25" s="785"/>
      <c r="H25" s="785"/>
      <c r="I25" s="785"/>
      <c r="J25" s="785"/>
      <c r="K25" s="786"/>
    </row>
    <row r="26" spans="1:11" ht="15" customHeight="1">
      <c r="A26" s="779"/>
      <c r="B26" s="83"/>
      <c r="C26" s="81"/>
      <c r="D26" s="81"/>
      <c r="E26" s="81"/>
      <c r="F26" s="81"/>
      <c r="G26" s="81"/>
      <c r="H26" s="81"/>
      <c r="I26" s="81"/>
      <c r="J26" s="81"/>
      <c r="K26" s="82"/>
    </row>
    <row r="27" spans="1:11" ht="15" customHeight="1">
      <c r="A27" s="779"/>
      <c r="B27" s="74"/>
      <c r="C27" s="75"/>
      <c r="D27" s="75"/>
      <c r="E27" s="75"/>
      <c r="F27" s="75"/>
      <c r="G27" s="75"/>
      <c r="H27" s="75"/>
      <c r="I27" s="75"/>
      <c r="J27" s="75"/>
      <c r="K27" s="76"/>
    </row>
    <row r="28" spans="1:11" ht="15" customHeight="1">
      <c r="A28" s="779"/>
      <c r="B28" s="99" t="s">
        <v>124</v>
      </c>
      <c r="C28" s="75"/>
      <c r="D28" s="75"/>
      <c r="E28" s="75"/>
      <c r="F28" s="75"/>
      <c r="G28" s="85"/>
      <c r="H28" s="85"/>
      <c r="I28" s="85"/>
      <c r="J28" s="85"/>
      <c r="K28" s="86"/>
    </row>
    <row r="29" spans="1:11" ht="12.75" customHeight="1">
      <c r="A29" s="779"/>
      <c r="B29" s="87"/>
      <c r="C29" s="84"/>
      <c r="D29" s="84"/>
      <c r="E29" s="84"/>
      <c r="F29" s="84"/>
      <c r="G29" s="702" t="s">
        <v>178</v>
      </c>
      <c r="H29" s="703"/>
      <c r="I29" s="703"/>
      <c r="J29" s="703"/>
      <c r="K29" s="704"/>
    </row>
    <row r="30" spans="1:11" ht="45" customHeight="1">
      <c r="A30" s="780"/>
      <c r="B30" s="88"/>
      <c r="C30" s="89"/>
      <c r="D30" s="89"/>
      <c r="E30" s="89"/>
      <c r="F30" s="89"/>
      <c r="G30" s="89"/>
      <c r="H30" s="89"/>
      <c r="I30" s="89"/>
      <c r="J30" s="89"/>
      <c r="K30" s="90"/>
    </row>
    <row r="31" spans="1:11" ht="18" customHeight="1">
      <c r="A31" s="72"/>
      <c r="K31" s="91"/>
    </row>
    <row r="32" spans="1:12" ht="30" customHeight="1">
      <c r="A32" s="766" t="s">
        <v>179</v>
      </c>
      <c r="B32" s="767"/>
      <c r="C32" s="767"/>
      <c r="D32" s="767"/>
      <c r="E32" s="767"/>
      <c r="F32" s="767"/>
      <c r="G32" s="767"/>
      <c r="H32" s="767"/>
      <c r="I32" s="767"/>
      <c r="J32" s="767"/>
      <c r="K32" s="767"/>
      <c r="L32" s="69"/>
    </row>
    <row r="33" spans="1:11" ht="15" customHeight="1">
      <c r="A33" s="769"/>
      <c r="B33" s="770"/>
      <c r="C33" s="770"/>
      <c r="D33" s="770"/>
      <c r="E33" s="770"/>
      <c r="F33" s="770"/>
      <c r="G33" s="770"/>
      <c r="H33" s="770"/>
      <c r="I33" s="770"/>
      <c r="J33" s="770"/>
      <c r="K33" s="771"/>
    </row>
    <row r="34" spans="1:11" ht="15" customHeight="1">
      <c r="A34" s="772"/>
      <c r="B34" s="773"/>
      <c r="C34" s="773"/>
      <c r="D34" s="773"/>
      <c r="E34" s="773"/>
      <c r="F34" s="773"/>
      <c r="G34" s="773"/>
      <c r="H34" s="773"/>
      <c r="I34" s="773"/>
      <c r="J34" s="773"/>
      <c r="K34" s="774"/>
    </row>
    <row r="35" spans="1:11" ht="15" customHeight="1">
      <c r="A35" s="772"/>
      <c r="B35" s="773"/>
      <c r="C35" s="773"/>
      <c r="D35" s="773"/>
      <c r="E35" s="773"/>
      <c r="F35" s="773"/>
      <c r="G35" s="773"/>
      <c r="H35" s="773"/>
      <c r="I35" s="773"/>
      <c r="J35" s="773"/>
      <c r="K35" s="774"/>
    </row>
    <row r="36" spans="1:11" ht="68.25" customHeight="1">
      <c r="A36" s="775"/>
      <c r="B36" s="776"/>
      <c r="C36" s="776"/>
      <c r="D36" s="776"/>
      <c r="E36" s="776"/>
      <c r="F36" s="776"/>
      <c r="G36" s="776"/>
      <c r="H36" s="776"/>
      <c r="I36" s="776"/>
      <c r="J36" s="776"/>
      <c r="K36" s="777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1">
    <mergeCell ref="A2:A15"/>
    <mergeCell ref="A18:K18"/>
    <mergeCell ref="G14:K14"/>
    <mergeCell ref="B9:K10"/>
    <mergeCell ref="B1:K1"/>
    <mergeCell ref="A32:K32"/>
    <mergeCell ref="A33:K36"/>
    <mergeCell ref="A19:A30"/>
    <mergeCell ref="G29:K29"/>
    <mergeCell ref="B24:K25"/>
    <mergeCell ref="B7:K8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view="pageBreakPreview" zoomScaleSheetLayoutView="100" zoomScalePageLayoutView="0" workbookViewId="0" topLeftCell="A10">
      <selection activeCell="I43" sqref="I43"/>
    </sheetView>
  </sheetViews>
  <sheetFormatPr defaultColWidth="9.140625" defaultRowHeight="12.75"/>
  <cols>
    <col min="1" max="1" width="5.00390625" style="0" customWidth="1"/>
    <col min="2" max="2" width="3.7109375" style="0" bestFit="1" customWidth="1"/>
    <col min="3" max="3" width="7.57421875" style="0" customWidth="1"/>
    <col min="4" max="4" width="38.57421875" style="0" customWidth="1"/>
    <col min="5" max="5" width="6.57421875" style="0" customWidth="1"/>
    <col min="6" max="7" width="8.7109375" style="0" customWidth="1"/>
    <col min="8" max="8" width="8.57421875" style="0" customWidth="1"/>
    <col min="9" max="9" width="11.00390625" style="0" customWidth="1"/>
    <col min="10" max="10" width="3.8515625" style="0" customWidth="1"/>
    <col min="11" max="11" width="8.8515625" style="0" customWidth="1"/>
    <col min="12" max="12" width="2.8515625" style="0" customWidth="1"/>
    <col min="13" max="13" width="8.28125" style="0" customWidth="1"/>
    <col min="14" max="14" width="14.57421875" style="0" customWidth="1"/>
  </cols>
  <sheetData>
    <row r="1" spans="1:14" ht="27.75" customHeight="1">
      <c r="A1" s="792" t="s">
        <v>258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</row>
    <row r="2" spans="1:14" ht="12.7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35" customFormat="1" ht="30" customHeight="1">
      <c r="A3" s="602" t="s">
        <v>256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4"/>
    </row>
    <row r="4" spans="1:14" s="35" customFormat="1" ht="12.75" customHeight="1">
      <c r="A4" s="200"/>
      <c r="B4" s="200"/>
      <c r="C4" s="201" t="s">
        <v>0</v>
      </c>
      <c r="D4" s="201"/>
      <c r="E4" s="200"/>
      <c r="F4" s="200"/>
      <c r="G4" s="200"/>
      <c r="H4" s="200"/>
      <c r="I4" s="200"/>
      <c r="J4" s="200"/>
      <c r="K4" s="200"/>
      <c r="L4" s="202"/>
      <c r="M4" s="203"/>
      <c r="N4" s="203"/>
    </row>
    <row r="5" spans="1:14" s="35" customFormat="1" ht="12.75" customHeight="1">
      <c r="A5" s="204"/>
      <c r="B5" s="205" t="s">
        <v>0</v>
      </c>
      <c r="C5" s="204"/>
      <c r="D5" s="204"/>
      <c r="E5" s="206" t="s">
        <v>0</v>
      </c>
      <c r="F5" s="206"/>
      <c r="G5" s="206" t="s">
        <v>0</v>
      </c>
      <c r="H5" s="206" t="s">
        <v>0</v>
      </c>
      <c r="I5" s="203"/>
      <c r="J5" s="207"/>
      <c r="K5" s="206"/>
      <c r="L5" s="550"/>
      <c r="M5" s="551"/>
      <c r="N5" s="551"/>
    </row>
    <row r="6" spans="1:14" s="35" customFormat="1" ht="12.75" customHeight="1">
      <c r="A6" s="204"/>
      <c r="B6" s="205"/>
      <c r="C6" s="204"/>
      <c r="D6" s="204"/>
      <c r="E6" s="206"/>
      <c r="F6" s="206"/>
      <c r="G6" s="206"/>
      <c r="H6" s="206"/>
      <c r="I6" s="203"/>
      <c r="J6" s="207"/>
      <c r="K6" s="207"/>
      <c r="L6" s="550"/>
      <c r="M6" s="551"/>
      <c r="N6" s="551"/>
    </row>
    <row r="7" spans="1:14" ht="12.75" customHeight="1">
      <c r="A7" s="568" t="s">
        <v>27</v>
      </c>
      <c r="B7" s="209">
        <v>2</v>
      </c>
      <c r="C7" s="549" t="s">
        <v>216</v>
      </c>
      <c r="D7" s="549"/>
      <c r="E7" s="549"/>
      <c r="F7" s="549"/>
      <c r="G7" s="549"/>
      <c r="H7" s="210" t="s">
        <v>126</v>
      </c>
      <c r="I7" s="333">
        <v>490.66</v>
      </c>
      <c r="J7" s="212" t="s">
        <v>28</v>
      </c>
      <c r="K7" s="213"/>
      <c r="L7" s="214"/>
      <c r="M7" s="215"/>
      <c r="N7" s="216"/>
    </row>
    <row r="8" spans="1:14" ht="39.75" customHeight="1">
      <c r="A8" s="568"/>
      <c r="B8" s="217">
        <v>3</v>
      </c>
      <c r="C8" s="556" t="s">
        <v>303</v>
      </c>
      <c r="D8" s="557"/>
      <c r="E8" s="558"/>
      <c r="F8" s="218" t="s">
        <v>283</v>
      </c>
      <c r="G8" s="218" t="s">
        <v>284</v>
      </c>
      <c r="H8" s="210"/>
      <c r="I8" s="211"/>
      <c r="J8" s="212"/>
      <c r="K8" s="213"/>
      <c r="L8" s="214"/>
      <c r="M8" s="215"/>
      <c r="N8" s="216"/>
    </row>
    <row r="9" spans="1:14" ht="25.5" customHeight="1">
      <c r="A9" s="568"/>
      <c r="B9" s="217" t="s">
        <v>128</v>
      </c>
      <c r="C9" s="554" t="s">
        <v>347</v>
      </c>
      <c r="D9" s="555"/>
      <c r="E9" s="219">
        <v>0</v>
      </c>
      <c r="F9" s="329">
        <v>0.1</v>
      </c>
      <c r="G9" s="335">
        <f>IF(OR(E9&lt;2,E9&gt;5),0,(5-E9)/(5-2)*5%+(E9-2)/(5-2)*10%)</f>
        <v>0</v>
      </c>
      <c r="H9" s="209" t="s">
        <v>126</v>
      </c>
      <c r="I9" s="332">
        <f>G9*$I$7</f>
        <v>0</v>
      </c>
      <c r="J9" s="212" t="s">
        <v>28</v>
      </c>
      <c r="K9" s="199"/>
      <c r="L9" s="199"/>
      <c r="M9" s="221"/>
      <c r="N9" s="199"/>
    </row>
    <row r="10" spans="1:14" ht="25.5" customHeight="1">
      <c r="A10" s="568"/>
      <c r="B10" s="559" t="s">
        <v>217</v>
      </c>
      <c r="C10" s="562" t="s">
        <v>304</v>
      </c>
      <c r="D10" s="552" t="s">
        <v>334</v>
      </c>
      <c r="E10" s="553"/>
      <c r="F10" s="329">
        <v>0.1</v>
      </c>
      <c r="G10" s="220">
        <v>0</v>
      </c>
      <c r="H10" s="209" t="s">
        <v>126</v>
      </c>
      <c r="I10" s="332">
        <f>G10*$I$7</f>
        <v>0</v>
      </c>
      <c r="J10" s="222" t="s">
        <v>28</v>
      </c>
      <c r="K10" s="199"/>
      <c r="L10" s="199"/>
      <c r="M10" s="199"/>
      <c r="N10" s="199"/>
    </row>
    <row r="11" spans="1:14" ht="25.5" customHeight="1">
      <c r="A11" s="568"/>
      <c r="B11" s="560"/>
      <c r="C11" s="563"/>
      <c r="D11" s="552" t="s">
        <v>335</v>
      </c>
      <c r="E11" s="553"/>
      <c r="F11" s="329">
        <v>0.08</v>
      </c>
      <c r="G11" s="220">
        <v>0</v>
      </c>
      <c r="H11" s="209" t="s">
        <v>126</v>
      </c>
      <c r="I11" s="332">
        <f>G11*$I$7</f>
        <v>0</v>
      </c>
      <c r="J11" s="222" t="s">
        <v>28</v>
      </c>
      <c r="K11" s="199"/>
      <c r="L11" s="199"/>
      <c r="M11" s="199"/>
      <c r="N11" s="199"/>
    </row>
    <row r="12" spans="1:14" ht="25.5" customHeight="1">
      <c r="A12" s="568"/>
      <c r="B12" s="560"/>
      <c r="C12" s="563"/>
      <c r="D12" s="552" t="s">
        <v>336</v>
      </c>
      <c r="E12" s="553"/>
      <c r="F12" s="329">
        <v>0.05</v>
      </c>
      <c r="G12" s="220">
        <v>0</v>
      </c>
      <c r="H12" s="209" t="s">
        <v>126</v>
      </c>
      <c r="I12" s="332">
        <f>G12*$I$7</f>
        <v>0</v>
      </c>
      <c r="J12" s="212" t="s">
        <v>28</v>
      </c>
      <c r="K12" s="199"/>
      <c r="L12" s="199"/>
      <c r="M12" s="199"/>
      <c r="N12" s="199"/>
    </row>
    <row r="13" spans="1:14" ht="25.5" customHeight="1">
      <c r="A13" s="568"/>
      <c r="B13" s="561"/>
      <c r="C13" s="564"/>
      <c r="D13" s="552" t="s">
        <v>337</v>
      </c>
      <c r="E13" s="553"/>
      <c r="F13" s="329">
        <v>0.05</v>
      </c>
      <c r="G13" s="220">
        <v>0</v>
      </c>
      <c r="H13" s="209" t="s">
        <v>126</v>
      </c>
      <c r="I13" s="332">
        <f>G13*$I$7</f>
        <v>0</v>
      </c>
      <c r="J13" s="212" t="s">
        <v>28</v>
      </c>
      <c r="K13" s="199"/>
      <c r="L13" s="199"/>
      <c r="M13" s="199"/>
      <c r="N13" s="199"/>
    </row>
    <row r="14" spans="1:14" ht="18" customHeight="1">
      <c r="A14" s="568"/>
      <c r="B14" s="209">
        <v>4</v>
      </c>
      <c r="C14" s="578" t="s">
        <v>282</v>
      </c>
      <c r="D14" s="579"/>
      <c r="E14" s="579"/>
      <c r="F14" s="579"/>
      <c r="G14" s="579"/>
      <c r="H14" s="579"/>
      <c r="I14" s="580"/>
      <c r="J14" s="212"/>
      <c r="K14" s="199"/>
      <c r="L14" s="199"/>
      <c r="M14" s="199"/>
      <c r="N14" s="199"/>
    </row>
    <row r="15" spans="1:14" ht="25.5" customHeight="1">
      <c r="A15" s="568"/>
      <c r="B15" s="223" t="s">
        <v>130</v>
      </c>
      <c r="C15" s="572" t="s">
        <v>348</v>
      </c>
      <c r="D15" s="573"/>
      <c r="E15" s="574"/>
      <c r="F15" s="329">
        <v>0.07</v>
      </c>
      <c r="G15" s="220">
        <v>0</v>
      </c>
      <c r="H15" s="209" t="s">
        <v>126</v>
      </c>
      <c r="I15" s="332">
        <f aca="true" t="shared" si="0" ref="I15:I21">G15*$I$7</f>
        <v>0</v>
      </c>
      <c r="J15" s="212" t="s">
        <v>28</v>
      </c>
      <c r="K15" s="199"/>
      <c r="L15" s="199"/>
      <c r="M15" s="199"/>
      <c r="N15" s="199"/>
    </row>
    <row r="16" spans="1:14" ht="18" customHeight="1">
      <c r="A16" s="568"/>
      <c r="B16" s="240" t="s">
        <v>132</v>
      </c>
      <c r="C16" s="789" t="s">
        <v>294</v>
      </c>
      <c r="D16" s="790"/>
      <c r="E16" s="791"/>
      <c r="F16" s="329">
        <v>0.05</v>
      </c>
      <c r="G16" s="220">
        <v>0</v>
      </c>
      <c r="H16" s="209" t="s">
        <v>126</v>
      </c>
      <c r="I16" s="332">
        <f t="shared" si="0"/>
        <v>0</v>
      </c>
      <c r="J16" s="212" t="s">
        <v>28</v>
      </c>
      <c r="K16" s="199"/>
      <c r="L16" s="199"/>
      <c r="M16" s="199"/>
      <c r="N16" s="199"/>
    </row>
    <row r="17" spans="1:14" ht="25.5" customHeight="1">
      <c r="A17" s="568"/>
      <c r="B17" s="223" t="s">
        <v>133</v>
      </c>
      <c r="C17" s="581" t="s">
        <v>289</v>
      </c>
      <c r="D17" s="582"/>
      <c r="E17" s="583"/>
      <c r="F17" s="329">
        <v>0.1</v>
      </c>
      <c r="G17" s="220">
        <v>0</v>
      </c>
      <c r="H17" s="209" t="s">
        <v>126</v>
      </c>
      <c r="I17" s="332">
        <f t="shared" si="0"/>
        <v>0</v>
      </c>
      <c r="J17" s="212" t="s">
        <v>28</v>
      </c>
      <c r="K17" s="199"/>
      <c r="L17" s="199"/>
      <c r="M17" s="199"/>
      <c r="N17" s="199"/>
    </row>
    <row r="18" spans="1:14" ht="25.5" customHeight="1">
      <c r="A18" s="568"/>
      <c r="B18" s="217" t="s">
        <v>218</v>
      </c>
      <c r="C18" s="584" t="s">
        <v>357</v>
      </c>
      <c r="D18" s="579"/>
      <c r="E18" s="580"/>
      <c r="F18" s="329">
        <v>0.1</v>
      </c>
      <c r="G18" s="224">
        <v>0</v>
      </c>
      <c r="H18" s="209" t="s">
        <v>126</v>
      </c>
      <c r="I18" s="332">
        <f t="shared" si="0"/>
        <v>0</v>
      </c>
      <c r="J18" s="212" t="s">
        <v>28</v>
      </c>
      <c r="K18" s="199"/>
      <c r="L18" s="199"/>
      <c r="M18" s="199"/>
      <c r="N18" s="199"/>
    </row>
    <row r="19" spans="1:14" s="156" customFormat="1" ht="21.75" customHeight="1">
      <c r="A19" s="568"/>
      <c r="B19" s="569" t="s">
        <v>136</v>
      </c>
      <c r="C19" s="585" t="s">
        <v>129</v>
      </c>
      <c r="D19" s="588" t="s">
        <v>332</v>
      </c>
      <c r="E19" s="589"/>
      <c r="F19" s="399">
        <v>0.05</v>
      </c>
      <c r="G19" s="323">
        <v>0</v>
      </c>
      <c r="H19" s="217" t="s">
        <v>126</v>
      </c>
      <c r="I19" s="334">
        <f t="shared" si="0"/>
        <v>0</v>
      </c>
      <c r="J19" s="227" t="s">
        <v>28</v>
      </c>
      <c r="K19" s="227"/>
      <c r="L19" s="227"/>
      <c r="M19" s="227"/>
      <c r="N19" s="227"/>
    </row>
    <row r="20" spans="1:14" s="156" customFormat="1" ht="21.75" customHeight="1">
      <c r="A20" s="568"/>
      <c r="B20" s="570"/>
      <c r="C20" s="586"/>
      <c r="D20" s="588" t="s">
        <v>333</v>
      </c>
      <c r="E20" s="589"/>
      <c r="F20" s="399">
        <v>0.1</v>
      </c>
      <c r="G20" s="323">
        <v>0</v>
      </c>
      <c r="H20" s="217" t="s">
        <v>126</v>
      </c>
      <c r="I20" s="334">
        <f t="shared" si="0"/>
        <v>0</v>
      </c>
      <c r="J20" s="227" t="s">
        <v>28</v>
      </c>
      <c r="K20" s="227"/>
      <c r="L20" s="227"/>
      <c r="M20" s="227"/>
      <c r="N20" s="227"/>
    </row>
    <row r="21" spans="1:14" s="156" customFormat="1" ht="25.5" customHeight="1">
      <c r="A21" s="568"/>
      <c r="B21" s="570"/>
      <c r="C21" s="587"/>
      <c r="D21" s="588" t="s">
        <v>313</v>
      </c>
      <c r="E21" s="589"/>
      <c r="F21" s="331" t="s">
        <v>305</v>
      </c>
      <c r="G21" s="323">
        <v>0</v>
      </c>
      <c r="H21" s="217" t="s">
        <v>126</v>
      </c>
      <c r="I21" s="334">
        <f t="shared" si="0"/>
        <v>0</v>
      </c>
      <c r="J21" s="227" t="s">
        <v>29</v>
      </c>
      <c r="K21" s="227"/>
      <c r="L21" s="227"/>
      <c r="M21" s="227"/>
      <c r="N21" s="227"/>
    </row>
    <row r="22" spans="1:14" ht="18" customHeight="1">
      <c r="A22" s="568"/>
      <c r="B22" s="252" t="s">
        <v>137</v>
      </c>
      <c r="C22" s="584" t="s">
        <v>285</v>
      </c>
      <c r="D22" s="594"/>
      <c r="E22" s="595"/>
      <c r="F22" s="329">
        <v>0.08</v>
      </c>
      <c r="G22" s="224">
        <v>0</v>
      </c>
      <c r="H22" s="209" t="s">
        <v>126</v>
      </c>
      <c r="I22" s="332">
        <f>G22*$I$7</f>
        <v>0</v>
      </c>
      <c r="J22" s="212"/>
      <c r="K22" s="199"/>
      <c r="L22" s="199"/>
      <c r="M22" s="215"/>
      <c r="N22" s="253"/>
    </row>
    <row r="23" spans="1:14" ht="18" customHeight="1">
      <c r="A23" s="568"/>
      <c r="B23" s="571">
        <v>0</v>
      </c>
      <c r="C23" s="571"/>
      <c r="D23" s="571"/>
      <c r="E23" s="571"/>
      <c r="F23" s="571"/>
      <c r="G23" s="571"/>
      <c r="H23" s="210" t="s">
        <v>126</v>
      </c>
      <c r="I23" s="333">
        <f>SUM(I7:I22)</f>
        <v>490.66</v>
      </c>
      <c r="J23" s="199"/>
      <c r="K23" s="234" t="s">
        <v>219</v>
      </c>
      <c r="L23" s="235" t="s">
        <v>21</v>
      </c>
      <c r="M23" s="236" t="s">
        <v>126</v>
      </c>
      <c r="N23" s="336">
        <f>I7+F9*I7+F10*I7+F15*I7+F16*I7+F17*I7+F18*I7+F20*I7+F22*I7</f>
        <v>834.1220000000001</v>
      </c>
    </row>
    <row r="24" spans="1:14" ht="12.75" customHeight="1">
      <c r="A24" s="199"/>
      <c r="B24" s="212"/>
      <c r="C24" s="199"/>
      <c r="D24" s="199"/>
      <c r="E24" s="199"/>
      <c r="F24" s="199"/>
      <c r="G24" s="237"/>
      <c r="H24" s="212"/>
      <c r="I24" s="238"/>
      <c r="J24" s="199"/>
      <c r="K24" s="231"/>
      <c r="L24" s="231"/>
      <c r="M24" s="232"/>
      <c r="N24" s="239"/>
    </row>
    <row r="25" spans="1:14" ht="18" customHeight="1">
      <c r="A25" s="568" t="s">
        <v>30</v>
      </c>
      <c r="B25" s="209">
        <v>5</v>
      </c>
      <c r="C25" s="578" t="s">
        <v>30</v>
      </c>
      <c r="D25" s="579"/>
      <c r="E25" s="579"/>
      <c r="F25" s="579"/>
      <c r="G25" s="579"/>
      <c r="H25" s="579"/>
      <c r="I25" s="580"/>
      <c r="J25" s="199"/>
      <c r="K25" s="231"/>
      <c r="L25" s="231"/>
      <c r="M25" s="231"/>
      <c r="N25" s="231"/>
    </row>
    <row r="26" spans="1:14" ht="18" customHeight="1">
      <c r="A26" s="568"/>
      <c r="B26" s="240" t="s">
        <v>306</v>
      </c>
      <c r="C26" s="596" t="s">
        <v>286</v>
      </c>
      <c r="D26" s="597"/>
      <c r="E26" s="598"/>
      <c r="F26" s="329">
        <v>0.14</v>
      </c>
      <c r="G26" s="220">
        <v>0</v>
      </c>
      <c r="H26" s="209" t="s">
        <v>126</v>
      </c>
      <c r="I26" s="332">
        <f aca="true" t="shared" si="1" ref="I26:I31">G26*$I$23</f>
        <v>0</v>
      </c>
      <c r="J26" s="212" t="s">
        <v>28</v>
      </c>
      <c r="K26" s="231"/>
      <c r="L26" s="231"/>
      <c r="M26" s="231"/>
      <c r="N26" s="231"/>
    </row>
    <row r="27" spans="1:14" ht="18" customHeight="1">
      <c r="A27" s="568"/>
      <c r="B27" s="240" t="s">
        <v>307</v>
      </c>
      <c r="C27" s="596" t="s">
        <v>220</v>
      </c>
      <c r="D27" s="597"/>
      <c r="E27" s="598"/>
      <c r="F27" s="329">
        <v>0.04</v>
      </c>
      <c r="G27" s="220">
        <v>0</v>
      </c>
      <c r="H27" s="209" t="s">
        <v>126</v>
      </c>
      <c r="I27" s="332">
        <f t="shared" si="1"/>
        <v>0</v>
      </c>
      <c r="J27" s="212" t="s">
        <v>28</v>
      </c>
      <c r="K27" s="231"/>
      <c r="L27" s="231"/>
      <c r="M27" s="231"/>
      <c r="N27" s="231"/>
    </row>
    <row r="28" spans="1:14" ht="18" customHeight="1">
      <c r="A28" s="568"/>
      <c r="B28" s="240" t="s">
        <v>308</v>
      </c>
      <c r="C28" s="591" t="s">
        <v>221</v>
      </c>
      <c r="D28" s="592"/>
      <c r="E28" s="593"/>
      <c r="F28" s="329">
        <v>0.05</v>
      </c>
      <c r="G28" s="220">
        <v>0</v>
      </c>
      <c r="H28" s="209" t="s">
        <v>126</v>
      </c>
      <c r="I28" s="332">
        <f t="shared" si="1"/>
        <v>0</v>
      </c>
      <c r="J28" s="212" t="s">
        <v>28</v>
      </c>
      <c r="K28" s="231"/>
      <c r="L28" s="231"/>
      <c r="M28" s="231"/>
      <c r="N28" s="231"/>
    </row>
    <row r="29" spans="1:14" ht="18" customHeight="1">
      <c r="A29" s="568"/>
      <c r="B29" s="240" t="s">
        <v>309</v>
      </c>
      <c r="C29" s="596" t="s">
        <v>135</v>
      </c>
      <c r="D29" s="597"/>
      <c r="E29" s="598"/>
      <c r="F29" s="329">
        <v>0.05</v>
      </c>
      <c r="G29" s="220">
        <v>0</v>
      </c>
      <c r="H29" s="209" t="s">
        <v>126</v>
      </c>
      <c r="I29" s="332">
        <f t="shared" si="1"/>
        <v>0</v>
      </c>
      <c r="J29" s="212" t="s">
        <v>28</v>
      </c>
      <c r="K29" s="231"/>
      <c r="L29" s="231"/>
      <c r="M29" s="231"/>
      <c r="N29" s="231"/>
    </row>
    <row r="30" spans="1:14" ht="25.5" customHeight="1">
      <c r="A30" s="568"/>
      <c r="B30" s="223" t="s">
        <v>310</v>
      </c>
      <c r="C30" s="556" t="s">
        <v>287</v>
      </c>
      <c r="D30" s="557"/>
      <c r="E30" s="558"/>
      <c r="F30" s="329">
        <v>0.03</v>
      </c>
      <c r="G30" s="220">
        <v>0</v>
      </c>
      <c r="H30" s="209" t="s">
        <v>126</v>
      </c>
      <c r="I30" s="332">
        <f t="shared" si="1"/>
        <v>0</v>
      </c>
      <c r="J30" s="212" t="s">
        <v>28</v>
      </c>
      <c r="K30" s="231"/>
      <c r="L30" s="231"/>
      <c r="M30" s="241"/>
      <c r="N30" s="231"/>
    </row>
    <row r="31" spans="1:14" ht="18" customHeight="1">
      <c r="A31" s="568"/>
      <c r="B31" s="240" t="s">
        <v>311</v>
      </c>
      <c r="C31" s="591" t="s">
        <v>138</v>
      </c>
      <c r="D31" s="592"/>
      <c r="E31" s="593"/>
      <c r="F31" s="329">
        <v>0.02</v>
      </c>
      <c r="G31" s="220">
        <v>0</v>
      </c>
      <c r="H31" s="209" t="s">
        <v>126</v>
      </c>
      <c r="I31" s="332">
        <f t="shared" si="1"/>
        <v>0</v>
      </c>
      <c r="J31" s="212" t="s">
        <v>29</v>
      </c>
      <c r="K31" s="231"/>
      <c r="L31" s="231"/>
      <c r="M31" s="231"/>
      <c r="N31" s="233"/>
    </row>
    <row r="32" spans="1:14" ht="18" customHeight="1">
      <c r="A32" s="199"/>
      <c r="B32" s="571" t="s">
        <v>314</v>
      </c>
      <c r="C32" s="571"/>
      <c r="D32" s="571"/>
      <c r="E32" s="571"/>
      <c r="F32" s="571"/>
      <c r="G32" s="571"/>
      <c r="H32" s="210" t="s">
        <v>126</v>
      </c>
      <c r="I32" s="333">
        <f>I23+I26+I27+I28+I29+I30+I31</f>
        <v>490.66</v>
      </c>
      <c r="J32" s="199"/>
      <c r="K32" s="234" t="s">
        <v>222</v>
      </c>
      <c r="L32" s="235" t="s">
        <v>21</v>
      </c>
      <c r="M32" s="236" t="s">
        <v>126</v>
      </c>
      <c r="N32" s="336">
        <f>N23+F26*N23+F27*N23+F28*N23+F29*N23+F30*N23+F31*N23</f>
        <v>1109.3822600000003</v>
      </c>
    </row>
    <row r="33" spans="1:14" ht="12.7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215"/>
      <c r="N33" s="216"/>
    </row>
    <row r="34" spans="6:14" ht="12.75">
      <c r="F34" s="590" t="s">
        <v>359</v>
      </c>
      <c r="G34" s="590"/>
      <c r="H34" s="590"/>
      <c r="I34" s="590"/>
      <c r="M34" s="36"/>
      <c r="N34" s="146"/>
    </row>
  </sheetData>
  <sheetProtection password="CC3D" sheet="1" formatCells="0" formatColumns="0" formatRows="0" insertRows="0"/>
  <mergeCells count="36">
    <mergeCell ref="F34:I34"/>
    <mergeCell ref="C10:C13"/>
    <mergeCell ref="D12:E12"/>
    <mergeCell ref="A1:N1"/>
    <mergeCell ref="A3:N3"/>
    <mergeCell ref="L5:N5"/>
    <mergeCell ref="L6:N6"/>
    <mergeCell ref="A7:A23"/>
    <mergeCell ref="D19:E19"/>
    <mergeCell ref="D11:E11"/>
    <mergeCell ref="C15:E15"/>
    <mergeCell ref="C14:I14"/>
    <mergeCell ref="C31:E31"/>
    <mergeCell ref="C29:E29"/>
    <mergeCell ref="C25:I25"/>
    <mergeCell ref="B19:B21"/>
    <mergeCell ref="A25:A31"/>
    <mergeCell ref="C26:E26"/>
    <mergeCell ref="C27:E27"/>
    <mergeCell ref="D20:E20"/>
    <mergeCell ref="B32:G32"/>
    <mergeCell ref="C16:E16"/>
    <mergeCell ref="C17:E17"/>
    <mergeCell ref="C18:E18"/>
    <mergeCell ref="C22:E22"/>
    <mergeCell ref="D21:E21"/>
    <mergeCell ref="C7:G7"/>
    <mergeCell ref="C8:E8"/>
    <mergeCell ref="B23:G23"/>
    <mergeCell ref="C30:E30"/>
    <mergeCell ref="C28:E28"/>
    <mergeCell ref="C9:D9"/>
    <mergeCell ref="B10:B13"/>
    <mergeCell ref="D10:E10"/>
    <mergeCell ref="D13:E13"/>
    <mergeCell ref="C19:C21"/>
  </mergeCells>
  <printOptions horizontalCentered="1"/>
  <pageMargins left="0.7874015748031497" right="0.7874015748031497" top="0.3937007874015748" bottom="0.1968503937007874" header="0.1968503937007874" footer="0.1968503937007874"/>
  <pageSetup fitToHeight="1" fitToWidth="1" horizontalDpi="600" verticalDpi="600" orientation="landscape" paperSize="9" scale="79" r:id="rId3"/>
  <headerFooter alignWithMargins="0">
    <oddFooter>&amp;C&amp;A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view="pageBreakPreview" zoomScaleSheetLayoutView="100" zoomScalePageLayoutView="0" workbookViewId="0" topLeftCell="A4">
      <selection activeCell="A26" sqref="A26:G26"/>
    </sheetView>
  </sheetViews>
  <sheetFormatPr defaultColWidth="9.140625" defaultRowHeight="12.75"/>
  <cols>
    <col min="1" max="1" width="6.28125" style="0" customWidth="1"/>
    <col min="2" max="2" width="3.7109375" style="0" bestFit="1" customWidth="1"/>
    <col min="3" max="3" width="7.28125" style="0" customWidth="1"/>
    <col min="4" max="4" width="42.8515625" style="0" customWidth="1"/>
    <col min="5" max="5" width="5.7109375" style="0" customWidth="1"/>
    <col min="6" max="7" width="8.7109375" style="0" customWidth="1"/>
    <col min="8" max="8" width="7.28125" style="0" customWidth="1"/>
    <col min="9" max="9" width="9.8515625" style="0" customWidth="1"/>
    <col min="10" max="10" width="2.140625" style="0" bestFit="1" customWidth="1"/>
    <col min="11" max="11" width="9.00390625" style="0" customWidth="1"/>
    <col min="12" max="12" width="4.7109375" style="0" customWidth="1"/>
    <col min="13" max="13" width="7.00390625" style="0" customWidth="1"/>
    <col min="14" max="14" width="15.28125" style="0" customWidth="1"/>
  </cols>
  <sheetData>
    <row r="1" spans="1:14" ht="28.5" customHeight="1">
      <c r="A1" s="793" t="s">
        <v>258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</row>
    <row r="2" spans="1:14" ht="12.7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35" customFormat="1" ht="30" customHeight="1">
      <c r="A3" s="602" t="s">
        <v>290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4"/>
    </row>
    <row r="4" spans="1:14" s="35" customFormat="1" ht="12.75" customHeight="1">
      <c r="A4" s="200"/>
      <c r="B4" s="200"/>
      <c r="C4" s="201" t="s">
        <v>0</v>
      </c>
      <c r="D4" s="200"/>
      <c r="E4" s="200"/>
      <c r="F4" s="200"/>
      <c r="G4" s="200"/>
      <c r="H4" s="200"/>
      <c r="I4" s="200"/>
      <c r="J4" s="200"/>
      <c r="K4" s="200"/>
      <c r="L4" s="202"/>
      <c r="M4" s="203"/>
      <c r="N4" s="203"/>
    </row>
    <row r="5" spans="1:14" s="35" customFormat="1" ht="12.75" customHeight="1">
      <c r="A5" s="204"/>
      <c r="B5" s="205" t="s">
        <v>0</v>
      </c>
      <c r="C5" s="204"/>
      <c r="D5" s="206" t="s">
        <v>0</v>
      </c>
      <c r="E5" s="206"/>
      <c r="F5" s="206"/>
      <c r="G5" s="206" t="s">
        <v>0</v>
      </c>
      <c r="H5" s="206" t="s">
        <v>0</v>
      </c>
      <c r="I5" s="203"/>
      <c r="J5" s="207"/>
      <c r="K5" s="206"/>
      <c r="L5" s="550"/>
      <c r="M5" s="551"/>
      <c r="N5" s="551"/>
    </row>
    <row r="6" spans="1:14" s="35" customFormat="1" ht="12.75" customHeight="1">
      <c r="A6" s="204"/>
      <c r="B6" s="205"/>
      <c r="C6" s="204"/>
      <c r="D6" s="206"/>
      <c r="E6" s="206"/>
      <c r="F6" s="206"/>
      <c r="G6" s="206"/>
      <c r="H6" s="206"/>
      <c r="I6" s="203"/>
      <c r="J6" s="207"/>
      <c r="K6" s="207"/>
      <c r="L6" s="550"/>
      <c r="M6" s="551"/>
      <c r="N6" s="551"/>
    </row>
    <row r="7" spans="1:14" ht="18" customHeight="1">
      <c r="A7" s="568" t="s">
        <v>27</v>
      </c>
      <c r="B7" s="217">
        <v>2</v>
      </c>
      <c r="C7" s="601" t="s">
        <v>223</v>
      </c>
      <c r="D7" s="601"/>
      <c r="E7" s="601"/>
      <c r="F7" s="601"/>
      <c r="G7" s="601"/>
      <c r="H7" s="210" t="s">
        <v>126</v>
      </c>
      <c r="I7" s="333">
        <v>286.66</v>
      </c>
      <c r="J7" s="212" t="s">
        <v>28</v>
      </c>
      <c r="K7" s="199"/>
      <c r="L7" s="199"/>
      <c r="M7" s="199"/>
      <c r="N7" s="249"/>
    </row>
    <row r="8" spans="1:14" ht="27.75" customHeight="1">
      <c r="A8" s="568"/>
      <c r="B8" s="217">
        <v>3</v>
      </c>
      <c r="C8" s="556" t="s">
        <v>288</v>
      </c>
      <c r="D8" s="557"/>
      <c r="E8" s="558"/>
      <c r="F8" s="250" t="s">
        <v>283</v>
      </c>
      <c r="G8" s="250" t="s">
        <v>284</v>
      </c>
      <c r="H8" s="251"/>
      <c r="I8" s="251"/>
      <c r="J8" s="212"/>
      <c r="K8" s="213"/>
      <c r="L8" s="214"/>
      <c r="M8" s="215"/>
      <c r="N8" s="216"/>
    </row>
    <row r="9" spans="1:14" ht="25.5" customHeight="1">
      <c r="A9" s="568"/>
      <c r="B9" s="217" t="s">
        <v>128</v>
      </c>
      <c r="C9" s="554" t="s">
        <v>315</v>
      </c>
      <c r="D9" s="555"/>
      <c r="E9" s="219">
        <v>0</v>
      </c>
      <c r="F9" s="329">
        <v>0.1</v>
      </c>
      <c r="G9" s="335">
        <f>IF(OR(E9&lt;2,E9&gt;5),0,(5-E9)/(5-2)*5%+(E9-2)/(5-2)*10%)</f>
        <v>0</v>
      </c>
      <c r="H9" s="209" t="s">
        <v>126</v>
      </c>
      <c r="I9" s="332">
        <f>$I$7*G9</f>
        <v>0</v>
      </c>
      <c r="J9" s="222" t="s">
        <v>28</v>
      </c>
      <c r="K9" s="213"/>
      <c r="L9" s="214"/>
      <c r="M9" s="215"/>
      <c r="N9" s="216"/>
    </row>
    <row r="10" spans="1:14" ht="25.5" customHeight="1">
      <c r="A10" s="568"/>
      <c r="B10" s="617" t="s">
        <v>217</v>
      </c>
      <c r="C10" s="562" t="s">
        <v>304</v>
      </c>
      <c r="D10" s="552" t="s">
        <v>334</v>
      </c>
      <c r="E10" s="553"/>
      <c r="F10" s="329">
        <v>0.1</v>
      </c>
      <c r="G10" s="220">
        <v>0</v>
      </c>
      <c r="H10" s="209" t="s">
        <v>126</v>
      </c>
      <c r="I10" s="332">
        <f>$I$7*G10</f>
        <v>0</v>
      </c>
      <c r="J10" s="222" t="s">
        <v>28</v>
      </c>
      <c r="K10" s="213"/>
      <c r="L10" s="214"/>
      <c r="M10" s="215"/>
      <c r="N10" s="216"/>
    </row>
    <row r="11" spans="1:14" ht="25.5" customHeight="1">
      <c r="A11" s="568"/>
      <c r="B11" s="618"/>
      <c r="C11" s="563"/>
      <c r="D11" s="552" t="s">
        <v>335</v>
      </c>
      <c r="E11" s="553"/>
      <c r="F11" s="329">
        <v>0.08</v>
      </c>
      <c r="G11" s="220">
        <v>0</v>
      </c>
      <c r="H11" s="209" t="s">
        <v>126</v>
      </c>
      <c r="I11" s="332">
        <f>G11*I7</f>
        <v>0</v>
      </c>
      <c r="J11" s="212" t="s">
        <v>28</v>
      </c>
      <c r="K11" s="199"/>
      <c r="L11" s="199"/>
      <c r="M11" s="199"/>
      <c r="N11" s="199"/>
    </row>
    <row r="12" spans="1:14" ht="25.5" customHeight="1">
      <c r="A12" s="568"/>
      <c r="B12" s="618"/>
      <c r="C12" s="563"/>
      <c r="D12" s="552" t="s">
        <v>336</v>
      </c>
      <c r="E12" s="553"/>
      <c r="F12" s="329">
        <v>0.05</v>
      </c>
      <c r="G12" s="220">
        <v>0</v>
      </c>
      <c r="H12" s="209" t="s">
        <v>126</v>
      </c>
      <c r="I12" s="332">
        <f>G12*I7</f>
        <v>0</v>
      </c>
      <c r="J12" s="212" t="s">
        <v>28</v>
      </c>
      <c r="K12" s="199"/>
      <c r="L12" s="199"/>
      <c r="M12" s="199"/>
      <c r="N12" s="199"/>
    </row>
    <row r="13" spans="1:14" ht="25.5" customHeight="1">
      <c r="A13" s="568"/>
      <c r="B13" s="619"/>
      <c r="C13" s="564"/>
      <c r="D13" s="552" t="s">
        <v>337</v>
      </c>
      <c r="E13" s="553"/>
      <c r="F13" s="329">
        <v>0.05</v>
      </c>
      <c r="G13" s="220">
        <v>0</v>
      </c>
      <c r="H13" s="209" t="s">
        <v>126</v>
      </c>
      <c r="I13" s="332">
        <f>G13*I7</f>
        <v>0</v>
      </c>
      <c r="J13" s="212" t="s">
        <v>28</v>
      </c>
      <c r="K13" s="199"/>
      <c r="L13" s="199"/>
      <c r="M13" s="199"/>
      <c r="N13" s="199"/>
    </row>
    <row r="14" spans="1:14" ht="18" customHeight="1">
      <c r="A14" s="568"/>
      <c r="B14" s="209">
        <v>4</v>
      </c>
      <c r="C14" s="584" t="s">
        <v>282</v>
      </c>
      <c r="D14" s="594"/>
      <c r="E14" s="594"/>
      <c r="F14" s="594"/>
      <c r="G14" s="594"/>
      <c r="H14" s="594"/>
      <c r="I14" s="595"/>
      <c r="J14" s="212"/>
      <c r="K14" s="199"/>
      <c r="L14" s="199"/>
      <c r="M14" s="199"/>
      <c r="N14" s="199"/>
    </row>
    <row r="15" spans="1:14" ht="30" customHeight="1">
      <c r="A15" s="568"/>
      <c r="B15" s="223" t="s">
        <v>130</v>
      </c>
      <c r="C15" s="554" t="s">
        <v>275</v>
      </c>
      <c r="D15" s="611"/>
      <c r="E15" s="612"/>
      <c r="F15" s="329">
        <v>0.07</v>
      </c>
      <c r="G15" s="220">
        <v>0</v>
      </c>
      <c r="H15" s="209" t="s">
        <v>126</v>
      </c>
      <c r="I15" s="332">
        <f>G15*I7</f>
        <v>0</v>
      </c>
      <c r="J15" s="212" t="s">
        <v>28</v>
      </c>
      <c r="K15" s="199"/>
      <c r="L15" s="199"/>
      <c r="M15" s="199"/>
      <c r="N15" s="199"/>
    </row>
    <row r="16" spans="1:14" ht="18" customHeight="1">
      <c r="A16" s="568"/>
      <c r="B16" s="240" t="s">
        <v>132</v>
      </c>
      <c r="C16" s="613" t="s">
        <v>276</v>
      </c>
      <c r="D16" s="614"/>
      <c r="E16" s="615"/>
      <c r="F16" s="329">
        <v>0.1</v>
      </c>
      <c r="G16" s="220">
        <v>0</v>
      </c>
      <c r="H16" s="240" t="s">
        <v>126</v>
      </c>
      <c r="I16" s="332">
        <f>G16*I7</f>
        <v>0</v>
      </c>
      <c r="J16" s="212" t="s">
        <v>28</v>
      </c>
      <c r="K16" s="199"/>
      <c r="L16" s="199"/>
      <c r="M16" s="199"/>
      <c r="N16" s="199"/>
    </row>
    <row r="17" spans="1:14" ht="25.5" customHeight="1">
      <c r="A17" s="568"/>
      <c r="B17" s="223" t="s">
        <v>133</v>
      </c>
      <c r="C17" s="584" t="s">
        <v>357</v>
      </c>
      <c r="D17" s="579"/>
      <c r="E17" s="580"/>
      <c r="F17" s="329">
        <v>0.1</v>
      </c>
      <c r="G17" s="220">
        <v>0</v>
      </c>
      <c r="H17" s="209" t="s">
        <v>126</v>
      </c>
      <c r="I17" s="332">
        <f>G17*I7</f>
        <v>0</v>
      </c>
      <c r="J17" s="212" t="s">
        <v>28</v>
      </c>
      <c r="K17" s="199"/>
      <c r="L17" s="199"/>
      <c r="M17" s="199"/>
      <c r="N17" s="199"/>
    </row>
    <row r="18" spans="1:14" ht="18" customHeight="1">
      <c r="A18" s="568"/>
      <c r="B18" s="252" t="s">
        <v>134</v>
      </c>
      <c r="C18" s="584" t="s">
        <v>285</v>
      </c>
      <c r="D18" s="594"/>
      <c r="E18" s="595"/>
      <c r="F18" s="329">
        <v>0.08</v>
      </c>
      <c r="G18" s="220">
        <v>0</v>
      </c>
      <c r="H18" s="209" t="s">
        <v>126</v>
      </c>
      <c r="I18" s="332">
        <f>G18*I7</f>
        <v>0</v>
      </c>
      <c r="J18" s="212" t="s">
        <v>28</v>
      </c>
      <c r="K18" s="199"/>
      <c r="L18" s="199"/>
      <c r="M18" s="199"/>
      <c r="N18" s="199"/>
    </row>
    <row r="19" spans="1:14" ht="18" customHeight="1">
      <c r="A19" s="568"/>
      <c r="B19" s="252" t="s">
        <v>136</v>
      </c>
      <c r="C19" s="584" t="s">
        <v>349</v>
      </c>
      <c r="D19" s="579"/>
      <c r="E19" s="580"/>
      <c r="F19" s="329">
        <v>0.1</v>
      </c>
      <c r="G19" s="220">
        <v>0</v>
      </c>
      <c r="H19" s="209" t="s">
        <v>126</v>
      </c>
      <c r="I19" s="332">
        <f>G19*I7</f>
        <v>0</v>
      </c>
      <c r="J19" s="212" t="s">
        <v>28</v>
      </c>
      <c r="K19" s="199"/>
      <c r="L19" s="199"/>
      <c r="M19" s="199"/>
      <c r="N19" s="253"/>
    </row>
    <row r="20" spans="1:14" ht="18" customHeight="1">
      <c r="A20" s="568"/>
      <c r="B20" s="730" t="s">
        <v>345</v>
      </c>
      <c r="C20" s="731"/>
      <c r="D20" s="731"/>
      <c r="E20" s="731"/>
      <c r="F20" s="731"/>
      <c r="G20" s="732"/>
      <c r="H20" s="210" t="s">
        <v>126</v>
      </c>
      <c r="I20" s="333">
        <f>SUM(I7:I19)</f>
        <v>286.66</v>
      </c>
      <c r="J20" s="199"/>
      <c r="K20" s="234" t="s">
        <v>224</v>
      </c>
      <c r="L20" s="235" t="s">
        <v>21</v>
      </c>
      <c r="M20" s="254" t="s">
        <v>126</v>
      </c>
      <c r="N20" s="336">
        <f>I7+F9*I7+F10*I7+F15*I7+F16*I7+F17*I7+F18*I7+F19*I7</f>
        <v>472.989</v>
      </c>
    </row>
    <row r="21" spans="1:14" ht="12.75">
      <c r="A21" s="199"/>
      <c r="B21" s="212"/>
      <c r="C21" s="199"/>
      <c r="D21" s="199"/>
      <c r="E21" s="199"/>
      <c r="F21" s="199"/>
      <c r="G21" s="237"/>
      <c r="H21" s="212"/>
      <c r="I21" s="238"/>
      <c r="J21" s="199"/>
      <c r="K21" s="199"/>
      <c r="L21" s="199"/>
      <c r="M21" s="215"/>
      <c r="N21" s="216"/>
    </row>
    <row r="22" spans="1:14" ht="24" customHeight="1">
      <c r="A22" s="568" t="s">
        <v>30</v>
      </c>
      <c r="B22" s="217">
        <v>5</v>
      </c>
      <c r="C22" s="620" t="s">
        <v>30</v>
      </c>
      <c r="D22" s="621"/>
      <c r="E22" s="621"/>
      <c r="F22" s="621"/>
      <c r="G22" s="621"/>
      <c r="H22" s="621"/>
      <c r="I22" s="622"/>
      <c r="J22" s="199"/>
      <c r="K22" s="199"/>
      <c r="L22" s="199"/>
      <c r="M22" s="215"/>
      <c r="N22" s="216"/>
    </row>
    <row r="23" spans="1:14" ht="24" customHeight="1">
      <c r="A23" s="568"/>
      <c r="B23" s="255" t="s">
        <v>306</v>
      </c>
      <c r="C23" s="608" t="s">
        <v>131</v>
      </c>
      <c r="D23" s="609"/>
      <c r="E23" s="610"/>
      <c r="F23" s="329">
        <v>0.14</v>
      </c>
      <c r="G23" s="220">
        <v>0</v>
      </c>
      <c r="H23" s="209" t="s">
        <v>126</v>
      </c>
      <c r="I23" s="332">
        <f>G23*I20</f>
        <v>0</v>
      </c>
      <c r="J23" s="212" t="s">
        <v>28</v>
      </c>
      <c r="K23" s="199"/>
      <c r="L23" s="199"/>
      <c r="M23" s="199"/>
      <c r="N23" s="199"/>
    </row>
    <row r="24" spans="1:14" ht="24" customHeight="1">
      <c r="A24" s="568"/>
      <c r="B24" s="255" t="s">
        <v>328</v>
      </c>
      <c r="C24" s="596" t="s">
        <v>135</v>
      </c>
      <c r="D24" s="597"/>
      <c r="E24" s="598"/>
      <c r="F24" s="329">
        <v>0.05</v>
      </c>
      <c r="G24" s="220">
        <v>0</v>
      </c>
      <c r="H24" s="209" t="s">
        <v>126</v>
      </c>
      <c r="I24" s="332">
        <f>G24*I20</f>
        <v>0</v>
      </c>
      <c r="J24" s="212" t="s">
        <v>28</v>
      </c>
      <c r="K24" s="199"/>
      <c r="L24" s="199"/>
      <c r="M24" s="199"/>
      <c r="N24" s="199"/>
    </row>
    <row r="25" spans="1:14" ht="24" customHeight="1">
      <c r="A25" s="568"/>
      <c r="B25" s="255" t="s">
        <v>308</v>
      </c>
      <c r="C25" s="591" t="s">
        <v>138</v>
      </c>
      <c r="D25" s="592"/>
      <c r="E25" s="593"/>
      <c r="F25" s="329">
        <v>0.02</v>
      </c>
      <c r="G25" s="220">
        <v>0</v>
      </c>
      <c r="H25" s="209" t="s">
        <v>126</v>
      </c>
      <c r="I25" s="332">
        <f>G25*I20</f>
        <v>0</v>
      </c>
      <c r="J25" s="212" t="s">
        <v>29</v>
      </c>
      <c r="K25" s="199"/>
      <c r="L25" s="199"/>
      <c r="M25" s="199"/>
      <c r="N25" s="253"/>
    </row>
    <row r="26" spans="1:14" ht="18" customHeight="1">
      <c r="A26" s="730" t="s">
        <v>346</v>
      </c>
      <c r="B26" s="603"/>
      <c r="C26" s="603"/>
      <c r="D26" s="603"/>
      <c r="E26" s="603"/>
      <c r="F26" s="603"/>
      <c r="G26" s="604"/>
      <c r="H26" s="210" t="s">
        <v>126</v>
      </c>
      <c r="I26" s="333">
        <f>I20+I23+I24+I25</f>
        <v>286.66</v>
      </c>
      <c r="J26" s="199"/>
      <c r="K26" s="234" t="s">
        <v>225</v>
      </c>
      <c r="L26" s="235" t="s">
        <v>21</v>
      </c>
      <c r="M26" s="254" t="s">
        <v>126</v>
      </c>
      <c r="N26" s="336">
        <f>N20+F23*N20+F24*N20+F25*N20</f>
        <v>572.31669</v>
      </c>
    </row>
    <row r="27" spans="1:14" ht="12.75">
      <c r="A27" s="256"/>
      <c r="B27" s="257"/>
      <c r="C27" s="258"/>
      <c r="D27" s="259"/>
      <c r="E27" s="259"/>
      <c r="F27" s="259"/>
      <c r="G27" s="260"/>
      <c r="H27" s="257"/>
      <c r="I27" s="261"/>
      <c r="J27" s="257"/>
      <c r="K27" s="259"/>
      <c r="L27" s="199"/>
      <c r="M27" s="215"/>
      <c r="N27" s="216"/>
    </row>
    <row r="28" spans="1:14" ht="12.75">
      <c r="A28" s="256"/>
      <c r="B28" s="257"/>
      <c r="C28" s="258"/>
      <c r="D28" s="259"/>
      <c r="E28" s="259"/>
      <c r="F28" s="337" t="s">
        <v>359</v>
      </c>
      <c r="G28" s="337"/>
      <c r="H28" s="337"/>
      <c r="I28" s="337"/>
      <c r="J28" s="257"/>
      <c r="K28" s="259"/>
      <c r="L28" s="199"/>
      <c r="M28" s="215"/>
      <c r="N28" s="216"/>
    </row>
    <row r="29" spans="1:11" ht="12.75">
      <c r="A29" s="121"/>
      <c r="B29" s="115"/>
      <c r="C29" s="122"/>
      <c r="D29" s="112"/>
      <c r="E29" s="112"/>
      <c r="F29" s="112"/>
      <c r="G29" s="123"/>
      <c r="H29" s="115"/>
      <c r="I29" s="124"/>
      <c r="J29" s="115"/>
      <c r="K29" s="112"/>
    </row>
    <row r="30" spans="1:11" ht="12.75">
      <c r="A30" s="121"/>
      <c r="B30" s="115"/>
      <c r="C30" s="122"/>
      <c r="D30" s="112"/>
      <c r="E30" s="112"/>
      <c r="F30" s="112"/>
      <c r="G30" s="123"/>
      <c r="H30" s="115"/>
      <c r="I30" s="124"/>
      <c r="J30" s="115"/>
      <c r="K30" s="112"/>
    </row>
    <row r="31" spans="1:11" ht="12.75">
      <c r="A31" s="121"/>
      <c r="B31" s="115"/>
      <c r="C31" s="122"/>
      <c r="D31" s="112"/>
      <c r="E31" s="112"/>
      <c r="F31" s="112"/>
      <c r="G31" s="123"/>
      <c r="H31" s="115"/>
      <c r="I31" s="124"/>
      <c r="J31" s="115"/>
      <c r="K31" s="112"/>
    </row>
    <row r="32" spans="1:11" ht="12.75">
      <c r="A32" s="112"/>
      <c r="B32" s="119"/>
      <c r="C32" s="119"/>
      <c r="D32" s="119"/>
      <c r="E32" s="119"/>
      <c r="F32" s="119"/>
      <c r="G32" s="119"/>
      <c r="H32" s="120"/>
      <c r="I32" s="125"/>
      <c r="J32" s="112"/>
      <c r="K32" s="126"/>
    </row>
  </sheetData>
  <sheetProtection password="CC3D" sheet="1" formatCells="0" formatColumns="0" formatRows="0" insertRows="0"/>
  <mergeCells count="27">
    <mergeCell ref="A26:G26"/>
    <mergeCell ref="A1:N1"/>
    <mergeCell ref="A3:N3"/>
    <mergeCell ref="L5:N5"/>
    <mergeCell ref="L6:N6"/>
    <mergeCell ref="A7:A20"/>
    <mergeCell ref="C7:G7"/>
    <mergeCell ref="C10:C13"/>
    <mergeCell ref="C14:I14"/>
    <mergeCell ref="B20:G20"/>
    <mergeCell ref="A22:A25"/>
    <mergeCell ref="B10:B13"/>
    <mergeCell ref="D10:E10"/>
    <mergeCell ref="D11:E11"/>
    <mergeCell ref="D12:E12"/>
    <mergeCell ref="D13:E13"/>
    <mergeCell ref="C15:E15"/>
    <mergeCell ref="C25:E25"/>
    <mergeCell ref="C23:E23"/>
    <mergeCell ref="C24:E24"/>
    <mergeCell ref="C8:E8"/>
    <mergeCell ref="C9:D9"/>
    <mergeCell ref="C22:I22"/>
    <mergeCell ref="C16:E16"/>
    <mergeCell ref="C17:E17"/>
    <mergeCell ref="C18:E18"/>
    <mergeCell ref="C19:E19"/>
  </mergeCells>
  <printOptions horizontalCentered="1"/>
  <pageMargins left="0.7874015748031497" right="0.7874015748031497" top="0.5905511811023623" bottom="0.1968503937007874" header="0.1968503937007874" footer="0.1968503937007874"/>
  <pageSetup fitToHeight="1" fitToWidth="1" horizontalDpi="600" verticalDpi="600" orientation="landscape" paperSize="9" scale="93" r:id="rId3"/>
  <headerFooter alignWithMargins="0">
    <oddFooter>&amp;C&amp;A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showGridLines="0" view="pageBreakPreview" zoomScaleSheetLayoutView="100" zoomScalePageLayoutView="0" workbookViewId="0" topLeftCell="A1">
      <selection activeCell="C3" sqref="C3:I3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6.57421875" style="0" customWidth="1"/>
    <col min="4" max="4" width="5.8515625" style="0" customWidth="1"/>
    <col min="5" max="5" width="10.00390625" style="0" customWidth="1"/>
    <col min="6" max="6" width="24.421875" style="0" customWidth="1"/>
    <col min="7" max="7" width="8.421875" style="0" customWidth="1"/>
    <col min="8" max="8" width="9.28125" style="0" customWidth="1"/>
    <col min="9" max="9" width="15.421875" style="0" customWidth="1"/>
    <col min="10" max="10" width="8.28125" style="0" customWidth="1"/>
    <col min="11" max="11" width="16.28125" style="0" customWidth="1"/>
  </cols>
  <sheetData>
    <row r="1" spans="2:11" ht="55.5" customHeight="1">
      <c r="B1" s="342"/>
      <c r="C1" s="746" t="s">
        <v>258</v>
      </c>
      <c r="D1" s="746"/>
      <c r="E1" s="746"/>
      <c r="F1" s="746"/>
      <c r="G1" s="746"/>
      <c r="H1" s="746"/>
      <c r="I1" s="746"/>
      <c r="J1" s="342"/>
      <c r="K1" s="342"/>
    </row>
    <row r="2" spans="2:11" ht="17.25" customHeight="1">
      <c r="B2" s="342"/>
      <c r="C2" s="343"/>
      <c r="D2" s="343"/>
      <c r="E2" s="343"/>
      <c r="F2" s="343"/>
      <c r="G2" s="343"/>
      <c r="H2" s="343"/>
      <c r="I2" s="343"/>
      <c r="J2" s="342"/>
      <c r="K2" s="342"/>
    </row>
    <row r="3" spans="2:11" s="128" customFormat="1" ht="20.25" customHeight="1">
      <c r="B3" s="390"/>
      <c r="C3" s="651" t="s">
        <v>338</v>
      </c>
      <c r="D3" s="652"/>
      <c r="E3" s="652"/>
      <c r="F3" s="652"/>
      <c r="G3" s="652"/>
      <c r="H3" s="652"/>
      <c r="I3" s="652"/>
      <c r="J3" s="400"/>
      <c r="K3" s="401"/>
    </row>
    <row r="4" spans="2:11" s="131" customFormat="1" ht="18" customHeight="1">
      <c r="B4" s="351"/>
      <c r="C4" s="644" t="s">
        <v>226</v>
      </c>
      <c r="D4" s="646"/>
      <c r="E4" s="646"/>
      <c r="F4" s="645"/>
      <c r="G4" s="656" t="s">
        <v>298</v>
      </c>
      <c r="H4" s="644" t="s">
        <v>227</v>
      </c>
      <c r="I4" s="645"/>
      <c r="J4" s="352"/>
      <c r="K4" s="353"/>
    </row>
    <row r="5" spans="2:11" s="132" customFormat="1" ht="18" customHeight="1">
      <c r="B5" s="354"/>
      <c r="C5" s="649">
        <v>1</v>
      </c>
      <c r="D5" s="650"/>
      <c r="E5" s="650"/>
      <c r="F5" s="650"/>
      <c r="G5" s="657"/>
      <c r="H5" s="641">
        <v>2</v>
      </c>
      <c r="I5" s="642"/>
      <c r="J5" s="355"/>
      <c r="K5" s="356"/>
    </row>
    <row r="6" spans="2:11" s="132" customFormat="1" ht="18" customHeight="1">
      <c r="B6" s="354"/>
      <c r="C6" s="637" t="s">
        <v>228</v>
      </c>
      <c r="D6" s="638" t="s">
        <v>322</v>
      </c>
      <c r="E6" s="639"/>
      <c r="F6" s="640"/>
      <c r="G6" s="357"/>
      <c r="H6" s="659">
        <f>'ARF 4'!I23*'ARF 7'!M44</f>
        <v>0</v>
      </c>
      <c r="I6" s="660"/>
      <c r="J6" s="319"/>
      <c r="K6" s="356"/>
    </row>
    <row r="7" spans="2:11" s="132" customFormat="1" ht="18" customHeight="1">
      <c r="B7" s="354"/>
      <c r="C7" s="637"/>
      <c r="D7" s="634" t="s">
        <v>30</v>
      </c>
      <c r="E7" s="630" t="s">
        <v>272</v>
      </c>
      <c r="F7" s="631"/>
      <c r="G7" s="265">
        <f>'ARF 4'!G26</f>
        <v>0</v>
      </c>
      <c r="H7" s="659">
        <f aca="true" t="shared" si="0" ref="H7:H12">$H$6*G7</f>
        <v>0</v>
      </c>
      <c r="I7" s="660"/>
      <c r="J7" s="319"/>
      <c r="K7" s="356"/>
    </row>
    <row r="8" spans="2:11" s="132" customFormat="1" ht="18" customHeight="1">
      <c r="B8" s="354"/>
      <c r="C8" s="637"/>
      <c r="D8" s="635"/>
      <c r="E8" s="630" t="s">
        <v>295</v>
      </c>
      <c r="F8" s="658"/>
      <c r="G8" s="265">
        <f>'ARF 4'!G27</f>
        <v>0</v>
      </c>
      <c r="H8" s="659">
        <f t="shared" si="0"/>
        <v>0</v>
      </c>
      <c r="I8" s="660"/>
      <c r="J8" s="319"/>
      <c r="K8" s="356"/>
    </row>
    <row r="9" spans="2:11" s="132" customFormat="1" ht="18" customHeight="1">
      <c r="B9" s="354"/>
      <c r="C9" s="637"/>
      <c r="D9" s="635"/>
      <c r="E9" s="630" t="s">
        <v>221</v>
      </c>
      <c r="F9" s="631"/>
      <c r="G9" s="265">
        <f>'ARF 4'!G28</f>
        <v>0</v>
      </c>
      <c r="H9" s="659">
        <f t="shared" si="0"/>
        <v>0</v>
      </c>
      <c r="I9" s="660"/>
      <c r="J9" s="319"/>
      <c r="K9" s="356"/>
    </row>
    <row r="10" spans="2:11" s="132" customFormat="1" ht="18" customHeight="1">
      <c r="B10" s="354"/>
      <c r="C10" s="637"/>
      <c r="D10" s="635"/>
      <c r="E10" s="630" t="s">
        <v>135</v>
      </c>
      <c r="F10" s="631"/>
      <c r="G10" s="265">
        <f>'ARF 4'!G29</f>
        <v>0</v>
      </c>
      <c r="H10" s="659">
        <f t="shared" si="0"/>
        <v>0</v>
      </c>
      <c r="I10" s="660"/>
      <c r="J10" s="319"/>
      <c r="K10" s="356"/>
    </row>
    <row r="11" spans="2:11" s="132" customFormat="1" ht="25.5" customHeight="1">
      <c r="B11" s="354"/>
      <c r="C11" s="637"/>
      <c r="D11" s="635"/>
      <c r="E11" s="632" t="s">
        <v>277</v>
      </c>
      <c r="F11" s="633"/>
      <c r="G11" s="265">
        <f>'ARF 4'!G30</f>
        <v>0</v>
      </c>
      <c r="H11" s="659">
        <f t="shared" si="0"/>
        <v>0</v>
      </c>
      <c r="I11" s="660"/>
      <c r="J11" s="319"/>
      <c r="K11" s="356"/>
    </row>
    <row r="12" spans="2:11" s="132" customFormat="1" ht="18" customHeight="1">
      <c r="B12" s="354"/>
      <c r="C12" s="637"/>
      <c r="D12" s="636"/>
      <c r="E12" s="627" t="s">
        <v>278</v>
      </c>
      <c r="F12" s="628"/>
      <c r="G12" s="265">
        <f>'ARF 4'!G31</f>
        <v>0</v>
      </c>
      <c r="H12" s="659">
        <f t="shared" si="0"/>
        <v>0</v>
      </c>
      <c r="I12" s="660"/>
      <c r="J12" s="319"/>
      <c r="K12" s="356"/>
    </row>
    <row r="13" spans="2:11" s="132" customFormat="1" ht="18" customHeight="1">
      <c r="B13" s="354"/>
      <c r="C13" s="637"/>
      <c r="D13" s="638" t="s">
        <v>317</v>
      </c>
      <c r="E13" s="639"/>
      <c r="F13" s="640"/>
      <c r="G13" s="358"/>
      <c r="H13" s="661">
        <f>SUM(H6,H7,H8,H9,H10,H11,H12)</f>
        <v>0</v>
      </c>
      <c r="I13" s="662"/>
      <c r="J13" s="359"/>
      <c r="K13" s="356"/>
    </row>
    <row r="14" spans="2:11" s="132" customFormat="1" ht="21.75" customHeight="1">
      <c r="B14" s="354"/>
      <c r="C14" s="647" t="s">
        <v>229</v>
      </c>
      <c r="D14" s="638" t="s">
        <v>318</v>
      </c>
      <c r="E14" s="639"/>
      <c r="F14" s="640"/>
      <c r="G14" s="360"/>
      <c r="H14" s="659">
        <f>'ARF 5 '!I20*'ARF 8'!K44</f>
        <v>0</v>
      </c>
      <c r="I14" s="660"/>
      <c r="J14" s="319"/>
      <c r="K14" s="356"/>
    </row>
    <row r="15" spans="2:11" s="132" customFormat="1" ht="28.5" customHeight="1">
      <c r="B15" s="354"/>
      <c r="C15" s="637"/>
      <c r="D15" s="634" t="s">
        <v>30</v>
      </c>
      <c r="E15" s="361" t="s">
        <v>272</v>
      </c>
      <c r="F15" s="361"/>
      <c r="G15" s="266">
        <f>'ARF 5 '!G23</f>
        <v>0</v>
      </c>
      <c r="H15" s="659">
        <f>$H$14*G15</f>
        <v>0</v>
      </c>
      <c r="I15" s="660"/>
      <c r="J15" s="319"/>
      <c r="K15" s="356"/>
    </row>
    <row r="16" spans="2:11" s="132" customFormat="1" ht="28.5" customHeight="1">
      <c r="B16" s="354"/>
      <c r="C16" s="637"/>
      <c r="D16" s="635"/>
      <c r="E16" s="625" t="s">
        <v>135</v>
      </c>
      <c r="F16" s="626"/>
      <c r="G16" s="266">
        <f>'ARF 5 '!G24</f>
        <v>0</v>
      </c>
      <c r="H16" s="659">
        <f>$H$14*G16</f>
        <v>0</v>
      </c>
      <c r="I16" s="660"/>
      <c r="J16" s="319"/>
      <c r="K16" s="356"/>
    </row>
    <row r="17" spans="2:11" s="132" customFormat="1" ht="28.5" customHeight="1">
      <c r="B17" s="354"/>
      <c r="C17" s="637"/>
      <c r="D17" s="635"/>
      <c r="E17" s="627" t="s">
        <v>138</v>
      </c>
      <c r="F17" s="628"/>
      <c r="G17" s="266">
        <f>'ARF 5 '!G25</f>
        <v>0</v>
      </c>
      <c r="H17" s="659">
        <f>$H$14*G17</f>
        <v>0</v>
      </c>
      <c r="I17" s="660"/>
      <c r="J17" s="354"/>
      <c r="K17" s="354"/>
    </row>
    <row r="18" spans="2:11" s="132" customFormat="1" ht="21.75" customHeight="1">
      <c r="B18" s="354"/>
      <c r="C18" s="648"/>
      <c r="D18" s="653" t="s">
        <v>321</v>
      </c>
      <c r="E18" s="654"/>
      <c r="F18" s="655"/>
      <c r="G18" s="267"/>
      <c r="H18" s="661">
        <f>SUM(H14,H15,H16,H17)</f>
        <v>0</v>
      </c>
      <c r="I18" s="662"/>
      <c r="J18" s="354"/>
      <c r="K18" s="354"/>
    </row>
    <row r="19" spans="2:11" s="132" customFormat="1" ht="18" customHeight="1">
      <c r="B19" s="354"/>
      <c r="C19" s="638" t="s">
        <v>320</v>
      </c>
      <c r="D19" s="639"/>
      <c r="E19" s="639"/>
      <c r="F19" s="640"/>
      <c r="G19" s="362"/>
      <c r="H19" s="661">
        <f>K19*'ARF 9'!M44</f>
        <v>0</v>
      </c>
      <c r="I19" s="662"/>
      <c r="J19" s="363" t="s">
        <v>126</v>
      </c>
      <c r="K19" s="379">
        <v>442.34</v>
      </c>
    </row>
    <row r="20" spans="2:11" s="132" customFormat="1" ht="18" customHeight="1">
      <c r="B20" s="354"/>
      <c r="C20" s="638" t="s">
        <v>319</v>
      </c>
      <c r="D20" s="639"/>
      <c r="E20" s="639"/>
      <c r="F20" s="640"/>
      <c r="G20" s="357"/>
      <c r="H20" s="661">
        <f>H13+H18+H19</f>
        <v>0</v>
      </c>
      <c r="I20" s="662"/>
      <c r="J20" s="364"/>
      <c r="K20" s="356"/>
    </row>
    <row r="21" spans="2:11" s="132" customFormat="1" ht="12" customHeight="1">
      <c r="B21" s="356"/>
      <c r="C21" s="365"/>
      <c r="D21" s="356"/>
      <c r="E21" s="356"/>
      <c r="F21" s="356"/>
      <c r="G21" s="356"/>
      <c r="H21" s="356"/>
      <c r="I21" s="366"/>
      <c r="J21" s="356"/>
      <c r="K21" s="354"/>
    </row>
    <row r="22" spans="2:11" s="132" customFormat="1" ht="12" customHeight="1">
      <c r="B22" s="356"/>
      <c r="C22" s="365"/>
      <c r="D22" s="356"/>
      <c r="E22" s="356"/>
      <c r="F22" s="356"/>
      <c r="G22" s="795" t="s">
        <v>359</v>
      </c>
      <c r="H22" s="795"/>
      <c r="I22" s="795"/>
      <c r="J22" s="795"/>
      <c r="K22" s="354"/>
    </row>
    <row r="23" spans="2:11" s="132" customFormat="1" ht="12" customHeight="1">
      <c r="B23" s="356"/>
      <c r="C23" s="365"/>
      <c r="D23" s="356"/>
      <c r="E23" s="356"/>
      <c r="F23" s="356"/>
      <c r="G23" s="356"/>
      <c r="H23" s="356"/>
      <c r="I23" s="368"/>
      <c r="J23" s="369"/>
      <c r="K23" s="354"/>
    </row>
    <row r="24" spans="2:11" s="132" customFormat="1" ht="12" customHeight="1">
      <c r="B24" s="424"/>
      <c r="C24" s="424"/>
      <c r="G24" s="355" t="s">
        <v>232</v>
      </c>
      <c r="H24" s="436">
        <v>2124.04</v>
      </c>
      <c r="I24" s="437" t="s">
        <v>323</v>
      </c>
      <c r="J24" s="424"/>
      <c r="K24" s="354"/>
    </row>
    <row r="25" spans="2:12" s="132" customFormat="1" ht="12" customHeight="1">
      <c r="B25" s="424"/>
      <c r="C25" s="424"/>
      <c r="G25" s="428"/>
      <c r="H25" s="741" t="s">
        <v>324</v>
      </c>
      <c r="I25" s="742"/>
      <c r="J25" s="424"/>
      <c r="K25" s="371"/>
      <c r="L25" s="142"/>
    </row>
    <row r="26" spans="2:11" s="132" customFormat="1" ht="12" customHeight="1">
      <c r="B26" s="424"/>
      <c r="C26" s="424"/>
      <c r="D26" s="356"/>
      <c r="E26" s="356"/>
      <c r="F26" s="356"/>
      <c r="G26" s="429"/>
      <c r="H26" s="374"/>
      <c r="I26" s="374"/>
      <c r="J26" s="424"/>
      <c r="K26" s="356"/>
    </row>
    <row r="27" spans="2:11" ht="12" customHeight="1">
      <c r="B27" s="424"/>
      <c r="C27" s="424"/>
      <c r="D27" s="425" t="s">
        <v>230</v>
      </c>
      <c r="E27" s="427" t="s">
        <v>368</v>
      </c>
      <c r="F27" s="380" t="e">
        <f>H20/'ARI 1-2'!E36</f>
        <v>#DIV/0!</v>
      </c>
      <c r="G27" s="355" t="s">
        <v>232</v>
      </c>
      <c r="H27" s="436">
        <v>1551.72</v>
      </c>
      <c r="I27" s="437" t="s">
        <v>323</v>
      </c>
      <c r="J27" s="424"/>
      <c r="K27" s="342"/>
    </row>
    <row r="28" spans="2:12" ht="12" customHeight="1">
      <c r="B28" s="424"/>
      <c r="C28" s="424"/>
      <c r="D28" s="426" t="s">
        <v>367</v>
      </c>
      <c r="E28" s="372"/>
      <c r="F28" s="372"/>
      <c r="G28" s="430"/>
      <c r="H28" s="741" t="s">
        <v>366</v>
      </c>
      <c r="I28" s="742"/>
      <c r="J28" s="424"/>
      <c r="K28" s="371"/>
      <c r="L28" s="142"/>
    </row>
    <row r="29" spans="2:11" ht="12" customHeight="1">
      <c r="B29" s="424"/>
      <c r="C29" s="424"/>
      <c r="D29" s="342"/>
      <c r="E29" s="342"/>
      <c r="F29" s="374"/>
      <c r="G29" s="166"/>
      <c r="J29" s="424"/>
      <c r="K29" s="354"/>
    </row>
    <row r="30" spans="2:11" ht="12" customHeight="1">
      <c r="B30" s="342"/>
      <c r="C30" s="342"/>
      <c r="D30" s="199"/>
      <c r="E30" s="199"/>
      <c r="F30" s="199"/>
      <c r="G30" s="355" t="s">
        <v>232</v>
      </c>
      <c r="H30" s="436">
        <v>1014.66</v>
      </c>
      <c r="I30" s="437" t="s">
        <v>323</v>
      </c>
      <c r="J30" s="342"/>
      <c r="K30" s="342"/>
    </row>
    <row r="31" spans="2:11" ht="12" customHeight="1">
      <c r="B31" s="342"/>
      <c r="C31" s="342"/>
      <c r="D31" s="199"/>
      <c r="E31" s="199"/>
      <c r="F31" s="199"/>
      <c r="G31" s="231"/>
      <c r="H31" s="741" t="s">
        <v>366</v>
      </c>
      <c r="I31" s="742"/>
      <c r="J31" s="371"/>
      <c r="K31" s="370"/>
    </row>
    <row r="32" spans="2:11" ht="12" customHeight="1">
      <c r="B32" s="342"/>
      <c r="C32" s="342"/>
      <c r="D32" s="342"/>
      <c r="E32" s="342"/>
      <c r="F32" s="342"/>
      <c r="G32" s="342"/>
      <c r="H32" s="342"/>
      <c r="I32" s="342"/>
      <c r="J32" s="396"/>
      <c r="K32" s="354"/>
    </row>
    <row r="33" spans="2:11" ht="12" customHeight="1">
      <c r="B33" s="342"/>
      <c r="C33" s="342"/>
      <c r="D33" s="342"/>
      <c r="E33" s="342"/>
      <c r="F33" s="342"/>
      <c r="G33" s="342"/>
      <c r="H33" s="342"/>
      <c r="I33" s="342"/>
      <c r="J33" s="342"/>
      <c r="K33" s="342"/>
    </row>
    <row r="34" ht="12" customHeight="1"/>
    <row r="35" ht="12" customHeight="1"/>
    <row r="36" ht="12" customHeight="1"/>
    <row r="37" ht="12" customHeight="1"/>
    <row r="38" ht="5.25" customHeight="1"/>
    <row r="39" ht="5.25" customHeight="1"/>
    <row r="40" ht="5.25" customHeight="1"/>
    <row r="41" spans="3:9" ht="12" customHeight="1">
      <c r="C41" s="135"/>
      <c r="D41" s="135"/>
      <c r="E41" s="135"/>
      <c r="F41" s="135"/>
      <c r="G41" s="135"/>
      <c r="H41" s="135"/>
      <c r="I41" s="135"/>
    </row>
    <row r="42" spans="3:9" ht="12" customHeight="1">
      <c r="C42" s="135"/>
      <c r="D42" s="135"/>
      <c r="E42" s="135"/>
      <c r="F42" s="135"/>
      <c r="G42" s="135"/>
      <c r="H42" s="135"/>
      <c r="I42" s="135"/>
    </row>
    <row r="43" spans="3:10" ht="12" customHeight="1">
      <c r="C43" s="140"/>
      <c r="D43" s="140"/>
      <c r="E43" s="140"/>
      <c r="F43" s="140"/>
      <c r="G43" s="140"/>
      <c r="H43" s="140"/>
      <c r="I43" s="140"/>
      <c r="J43" s="133"/>
    </row>
    <row r="44" spans="3:10" ht="12" customHeight="1">
      <c r="C44" s="133"/>
      <c r="D44" s="133"/>
      <c r="E44" s="133"/>
      <c r="F44" s="133"/>
      <c r="G44" s="133"/>
      <c r="H44" s="133"/>
      <c r="I44" s="133"/>
      <c r="J44" s="133"/>
    </row>
    <row r="45" spans="3:10" ht="12" customHeight="1">
      <c r="C45" s="133"/>
      <c r="D45" s="133"/>
      <c r="E45" s="133"/>
      <c r="F45" s="133"/>
      <c r="G45" s="133"/>
      <c r="H45" s="133"/>
      <c r="I45" s="133"/>
      <c r="J45" s="133"/>
    </row>
    <row r="46" spans="3:10" ht="12" customHeight="1">
      <c r="C46" s="133"/>
      <c r="D46" s="133"/>
      <c r="E46" s="133"/>
      <c r="F46" s="133"/>
      <c r="G46" s="133"/>
      <c r="H46" s="133"/>
      <c r="I46" s="133"/>
      <c r="J46" s="133"/>
    </row>
    <row r="47" spans="3:8" ht="12.75">
      <c r="C47" s="136"/>
      <c r="D47" s="136"/>
      <c r="H47" s="102"/>
    </row>
    <row r="48" spans="3:8" ht="12.75">
      <c r="C48" s="136"/>
      <c r="D48" s="136"/>
      <c r="H48" s="102"/>
    </row>
    <row r="50" spans="2:10" ht="12.75">
      <c r="B50" s="643"/>
      <c r="C50" s="643"/>
      <c r="D50" s="643"/>
      <c r="E50" s="643"/>
      <c r="F50" s="643"/>
      <c r="G50" s="643"/>
      <c r="H50" s="643"/>
      <c r="I50" s="643"/>
      <c r="J50" s="643"/>
    </row>
  </sheetData>
  <sheetProtection password="CC3D" sheet="1" formatCells="0" formatColumns="0" formatRows="0" insertRows="0"/>
  <mergeCells count="45">
    <mergeCell ref="H17:I17"/>
    <mergeCell ref="H18:I18"/>
    <mergeCell ref="H19:I19"/>
    <mergeCell ref="H20:I20"/>
    <mergeCell ref="C3:I3"/>
    <mergeCell ref="D14:F14"/>
    <mergeCell ref="D18:F18"/>
    <mergeCell ref="C19:F19"/>
    <mergeCell ref="E9:F9"/>
    <mergeCell ref="C1:I1"/>
    <mergeCell ref="C4:F4"/>
    <mergeCell ref="H4:I4"/>
    <mergeCell ref="C5:F5"/>
    <mergeCell ref="C6:C13"/>
    <mergeCell ref="H16:I16"/>
    <mergeCell ref="D13:F13"/>
    <mergeCell ref="E10:F10"/>
    <mergeCell ref="E11:F11"/>
    <mergeCell ref="E12:F12"/>
    <mergeCell ref="G4:G5"/>
    <mergeCell ref="G22:J22"/>
    <mergeCell ref="H6:I6"/>
    <mergeCell ref="H7:I7"/>
    <mergeCell ref="H8:I8"/>
    <mergeCell ref="H9:I9"/>
    <mergeCell ref="H5:I5"/>
    <mergeCell ref="D6:F6"/>
    <mergeCell ref="E7:F7"/>
    <mergeCell ref="E8:F8"/>
    <mergeCell ref="C20:F20"/>
    <mergeCell ref="H10:I10"/>
    <mergeCell ref="H11:I11"/>
    <mergeCell ref="H12:I12"/>
    <mergeCell ref="H13:I13"/>
    <mergeCell ref="D7:D12"/>
    <mergeCell ref="H25:I25"/>
    <mergeCell ref="H28:I28"/>
    <mergeCell ref="H31:I31"/>
    <mergeCell ref="B50:J50"/>
    <mergeCell ref="C14:C18"/>
    <mergeCell ref="D15:D17"/>
    <mergeCell ref="E16:F16"/>
    <mergeCell ref="E17:F17"/>
    <mergeCell ref="H14:I14"/>
    <mergeCell ref="H15:I15"/>
  </mergeCells>
  <printOptions/>
  <pageMargins left="1.21" right="0.75" top="0.87" bottom="0.89" header="0.5" footer="0.5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showGridLines="0" view="pageBreakPreview" zoomScaleSheetLayoutView="100" zoomScalePageLayoutView="0" workbookViewId="0" topLeftCell="A1">
      <selection activeCell="B4" sqref="B4:H4"/>
    </sheetView>
  </sheetViews>
  <sheetFormatPr defaultColWidth="9.140625" defaultRowHeight="12.75"/>
  <cols>
    <col min="1" max="1" width="4.8515625" style="4" customWidth="1"/>
    <col min="2" max="2" width="9.7109375" style="4" customWidth="1"/>
    <col min="3" max="3" width="12.7109375" style="4" customWidth="1"/>
    <col min="4" max="4" width="10.7109375" style="4" customWidth="1"/>
    <col min="5" max="5" width="5.57421875" style="4" customWidth="1"/>
    <col min="6" max="6" width="3.421875" style="4" customWidth="1"/>
    <col min="7" max="7" width="2.7109375" style="4" customWidth="1"/>
    <col min="8" max="8" width="3.8515625" style="4" customWidth="1"/>
    <col min="9" max="16" width="3.421875" style="4" customWidth="1"/>
    <col min="17" max="17" width="3.7109375" style="4" customWidth="1"/>
    <col min="18" max="22" width="3.421875" style="4" customWidth="1"/>
    <col min="23" max="16384" width="9.140625" style="4" customWidth="1"/>
  </cols>
  <sheetData>
    <row r="1" spans="1:22" ht="28.5" customHeight="1">
      <c r="A1" s="537" t="s">
        <v>342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9"/>
    </row>
    <row r="2" spans="1:22" ht="21.75" customHeight="1">
      <c r="A2" s="540" t="s">
        <v>140</v>
      </c>
      <c r="B2" s="541" t="s">
        <v>296</v>
      </c>
      <c r="C2" s="542"/>
      <c r="D2" s="542"/>
      <c r="E2" s="542"/>
      <c r="F2" s="542"/>
      <c r="G2" s="542"/>
      <c r="H2" s="542"/>
      <c r="I2" s="19" t="s">
        <v>15</v>
      </c>
      <c r="J2" s="19"/>
      <c r="K2" s="19"/>
      <c r="L2" s="19"/>
      <c r="M2" s="19" t="s">
        <v>17</v>
      </c>
      <c r="N2" s="19"/>
      <c r="O2" s="19"/>
      <c r="P2" s="19"/>
      <c r="Q2" s="19"/>
      <c r="R2" s="19" t="s">
        <v>16</v>
      </c>
      <c r="S2" s="19" t="s">
        <v>18</v>
      </c>
      <c r="T2" s="19"/>
      <c r="U2" s="19"/>
      <c r="V2" s="33"/>
    </row>
    <row r="3" spans="1:22" ht="21.75" customHeight="1">
      <c r="A3" s="531"/>
      <c r="B3" s="536" t="s">
        <v>158</v>
      </c>
      <c r="C3" s="485"/>
      <c r="D3" s="485"/>
      <c r="E3" s="485"/>
      <c r="F3" s="485"/>
      <c r="G3" s="485"/>
      <c r="H3" s="485"/>
      <c r="I3" s="487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6"/>
    </row>
    <row r="4" spans="1:22" ht="21.75" customHeight="1">
      <c r="A4" s="531"/>
      <c r="B4" s="529" t="s">
        <v>19</v>
      </c>
      <c r="C4" s="530"/>
      <c r="D4" s="530"/>
      <c r="E4" s="530"/>
      <c r="F4" s="530"/>
      <c r="G4" s="530"/>
      <c r="H4" s="530"/>
      <c r="I4" s="92" t="s">
        <v>110</v>
      </c>
      <c r="J4" s="19" t="s">
        <v>20</v>
      </c>
      <c r="K4" s="19"/>
      <c r="L4" s="19"/>
      <c r="M4" s="19"/>
      <c r="N4" s="19"/>
      <c r="O4" s="19"/>
      <c r="P4" s="19"/>
      <c r="Q4" s="19"/>
      <c r="R4" s="22" t="s">
        <v>16</v>
      </c>
      <c r="S4" s="22" t="s">
        <v>18</v>
      </c>
      <c r="T4" s="22"/>
      <c r="U4" s="22"/>
      <c r="V4" s="23"/>
    </row>
    <row r="5" spans="1:22" ht="21.75" customHeight="1">
      <c r="A5" s="531"/>
      <c r="B5" s="536" t="s">
        <v>159</v>
      </c>
      <c r="C5" s="485"/>
      <c r="D5" s="485"/>
      <c r="E5" s="485" t="s">
        <v>160</v>
      </c>
      <c r="F5" s="485"/>
      <c r="G5" s="485"/>
      <c r="H5" s="105"/>
      <c r="I5" s="92" t="s">
        <v>110</v>
      </c>
      <c r="J5" s="544"/>
      <c r="K5" s="544"/>
      <c r="L5" s="544"/>
      <c r="M5" s="544"/>
      <c r="N5" s="544"/>
      <c r="O5" s="544"/>
      <c r="P5" s="544"/>
      <c r="Q5" s="544"/>
      <c r="R5" s="22" t="s">
        <v>16</v>
      </c>
      <c r="S5" s="543"/>
      <c r="T5" s="544"/>
      <c r="U5" s="544"/>
      <c r="V5" s="23"/>
    </row>
    <row r="6" spans="1:22" ht="52.5" customHeight="1">
      <c r="A6" s="531"/>
      <c r="B6" s="532" t="s">
        <v>162</v>
      </c>
      <c r="C6" s="533"/>
      <c r="D6" s="533"/>
      <c r="E6" s="485"/>
      <c r="F6" s="485"/>
      <c r="G6" s="485"/>
      <c r="H6" s="105"/>
      <c r="I6" s="92" t="s">
        <v>125</v>
      </c>
      <c r="K6" s="545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23"/>
    </row>
    <row r="7" spans="1:22" ht="21.75" customHeight="1">
      <c r="A7" s="531"/>
      <c r="B7" s="536" t="s">
        <v>163</v>
      </c>
      <c r="C7" s="485"/>
      <c r="D7" s="485"/>
      <c r="E7" s="485"/>
      <c r="F7" s="485"/>
      <c r="G7" s="485"/>
      <c r="H7" s="485"/>
      <c r="I7" s="92" t="s">
        <v>125</v>
      </c>
      <c r="J7" s="22"/>
      <c r="K7" s="547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23"/>
    </row>
    <row r="8" ht="4.5" customHeight="1"/>
    <row r="9" spans="1:22" ht="21.75" customHeight="1">
      <c r="A9" s="531" t="s">
        <v>141</v>
      </c>
      <c r="B9" s="536" t="s">
        <v>164</v>
      </c>
      <c r="C9" s="485"/>
      <c r="D9" s="485"/>
      <c r="E9" s="485"/>
      <c r="F9" s="485"/>
      <c r="G9" s="485"/>
      <c r="H9" s="485"/>
      <c r="I9" s="22" t="s">
        <v>15</v>
      </c>
      <c r="J9" s="22"/>
      <c r="K9" s="22"/>
      <c r="L9" s="22"/>
      <c r="M9" s="22" t="s">
        <v>17</v>
      </c>
      <c r="N9" s="22"/>
      <c r="O9" s="22"/>
      <c r="P9" s="22"/>
      <c r="Q9" s="22"/>
      <c r="R9" s="22" t="s">
        <v>16</v>
      </c>
      <c r="S9" s="22" t="s">
        <v>18</v>
      </c>
      <c r="T9" s="22"/>
      <c r="U9" s="22"/>
      <c r="V9" s="23"/>
    </row>
    <row r="10" spans="1:22" ht="21.75" customHeight="1">
      <c r="A10" s="531"/>
      <c r="B10" s="536" t="s">
        <v>165</v>
      </c>
      <c r="C10" s="485"/>
      <c r="D10" s="485"/>
      <c r="E10" s="485"/>
      <c r="F10" s="485"/>
      <c r="G10" s="485"/>
      <c r="H10" s="485"/>
      <c r="I10" s="487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6"/>
    </row>
    <row r="11" spans="1:22" ht="21.75" customHeight="1">
      <c r="A11" s="531"/>
      <c r="B11" s="529" t="s">
        <v>19</v>
      </c>
      <c r="C11" s="530"/>
      <c r="D11" s="530"/>
      <c r="E11" s="530"/>
      <c r="F11" s="530"/>
      <c r="G11" s="530"/>
      <c r="H11" s="530"/>
      <c r="I11" s="92" t="s">
        <v>110</v>
      </c>
      <c r="J11" s="19" t="s">
        <v>20</v>
      </c>
      <c r="K11" s="19"/>
      <c r="L11" s="19"/>
      <c r="M11" s="19"/>
      <c r="N11" s="19"/>
      <c r="O11" s="19"/>
      <c r="P11" s="19"/>
      <c r="Q11" s="19"/>
      <c r="R11" s="22" t="s">
        <v>16</v>
      </c>
      <c r="S11" s="22" t="s">
        <v>18</v>
      </c>
      <c r="T11" s="22"/>
      <c r="U11" s="22"/>
      <c r="V11" s="23"/>
    </row>
    <row r="12" spans="1:22" ht="21.75" customHeight="1">
      <c r="A12" s="531"/>
      <c r="B12" s="536" t="s">
        <v>159</v>
      </c>
      <c r="C12" s="485"/>
      <c r="D12" s="485"/>
      <c r="E12" s="485" t="s">
        <v>160</v>
      </c>
      <c r="F12" s="485"/>
      <c r="G12" s="485"/>
      <c r="H12" s="105" t="s">
        <v>161</v>
      </c>
      <c r="I12" s="92" t="s">
        <v>110</v>
      </c>
      <c r="J12" s="22" t="s">
        <v>20</v>
      </c>
      <c r="K12" s="22"/>
      <c r="L12" s="22"/>
      <c r="M12" s="22"/>
      <c r="N12" s="22"/>
      <c r="O12" s="22"/>
      <c r="P12" s="22"/>
      <c r="Q12" s="22"/>
      <c r="R12" s="22" t="s">
        <v>16</v>
      </c>
      <c r="S12" s="22" t="s">
        <v>18</v>
      </c>
      <c r="T12" s="22"/>
      <c r="U12" s="22"/>
      <c r="V12" s="23"/>
    </row>
    <row r="13" spans="1:22" ht="52.5" customHeight="1">
      <c r="A13" s="531"/>
      <c r="B13" s="532" t="s">
        <v>162</v>
      </c>
      <c r="C13" s="533"/>
      <c r="D13" s="533"/>
      <c r="E13" s="485"/>
      <c r="F13" s="485"/>
      <c r="G13" s="485"/>
      <c r="H13" s="105"/>
      <c r="I13" s="92" t="s">
        <v>125</v>
      </c>
      <c r="J13" s="12"/>
      <c r="K13" s="12"/>
      <c r="L13" s="12"/>
      <c r="M13" s="12"/>
      <c r="N13" s="12"/>
      <c r="O13" s="12"/>
      <c r="P13" s="12"/>
      <c r="Q13" s="12"/>
      <c r="R13" s="22"/>
      <c r="S13" s="22"/>
      <c r="T13" s="22"/>
      <c r="U13" s="22"/>
      <c r="V13" s="23"/>
    </row>
    <row r="14" spans="1:22" ht="21.75" customHeight="1">
      <c r="A14" s="531"/>
      <c r="B14" s="536" t="s">
        <v>163</v>
      </c>
      <c r="C14" s="485"/>
      <c r="D14" s="485"/>
      <c r="E14" s="485"/>
      <c r="F14" s="485"/>
      <c r="G14" s="485"/>
      <c r="H14" s="485"/>
      <c r="I14" s="92" t="s">
        <v>125</v>
      </c>
      <c r="J14" s="22"/>
      <c r="K14" s="37"/>
      <c r="L14" s="22"/>
      <c r="M14" s="34"/>
      <c r="N14" s="22"/>
      <c r="O14" s="22"/>
      <c r="P14" s="22"/>
      <c r="Q14" s="22"/>
      <c r="R14" s="22"/>
      <c r="S14" s="22"/>
      <c r="T14" s="22"/>
      <c r="U14" s="22"/>
      <c r="V14" s="23"/>
    </row>
    <row r="15" spans="2:22" ht="4.5" customHeight="1">
      <c r="B15" s="11"/>
      <c r="C15" s="12"/>
      <c r="D15" s="12"/>
      <c r="E15" s="12"/>
      <c r="F15" s="12"/>
      <c r="G15" s="12"/>
      <c r="H15" s="12"/>
      <c r="I15" s="12"/>
      <c r="J15" s="22"/>
      <c r="K15" s="22"/>
      <c r="L15" s="22"/>
      <c r="M15" s="22"/>
      <c r="N15" s="22"/>
      <c r="O15" s="22"/>
      <c r="P15" s="22"/>
      <c r="Q15" s="22"/>
      <c r="R15" s="12"/>
      <c r="S15" s="12"/>
      <c r="T15" s="12"/>
      <c r="U15" s="12"/>
      <c r="V15" s="13"/>
    </row>
    <row r="16" spans="1:22" ht="52.5" customHeight="1">
      <c r="A16" s="531" t="s">
        <v>142</v>
      </c>
      <c r="B16" s="532" t="s">
        <v>162</v>
      </c>
      <c r="C16" s="533"/>
      <c r="D16" s="533"/>
      <c r="E16" s="485"/>
      <c r="F16" s="485"/>
      <c r="G16" s="485"/>
      <c r="H16" s="105"/>
      <c r="I16" s="92" t="s">
        <v>125</v>
      </c>
      <c r="J16" s="12"/>
      <c r="K16" s="12"/>
      <c r="L16" s="12"/>
      <c r="M16" s="12"/>
      <c r="N16" s="12"/>
      <c r="O16" s="12"/>
      <c r="P16" s="12"/>
      <c r="Q16" s="12"/>
      <c r="R16" s="22"/>
      <c r="S16" s="22"/>
      <c r="T16" s="22"/>
      <c r="U16" s="22"/>
      <c r="V16" s="23"/>
    </row>
    <row r="17" spans="1:22" ht="46.5" customHeight="1">
      <c r="A17" s="531"/>
      <c r="B17" s="534" t="s">
        <v>166</v>
      </c>
      <c r="C17" s="535"/>
      <c r="D17" s="535"/>
      <c r="E17" s="535"/>
      <c r="F17" s="535"/>
      <c r="G17" s="535"/>
      <c r="H17" s="535"/>
      <c r="I17" s="92" t="s">
        <v>125</v>
      </c>
      <c r="J17" s="22"/>
      <c r="K17" s="37"/>
      <c r="L17" s="22"/>
      <c r="M17" s="34"/>
      <c r="N17" s="22"/>
      <c r="O17" s="22"/>
      <c r="P17" s="22"/>
      <c r="Q17" s="22"/>
      <c r="R17" s="22"/>
      <c r="S17" s="22"/>
      <c r="T17" s="22"/>
      <c r="U17" s="22"/>
      <c r="V17" s="23"/>
    </row>
  </sheetData>
  <sheetProtection/>
  <mergeCells count="29">
    <mergeCell ref="I3:V3"/>
    <mergeCell ref="S5:U5"/>
    <mergeCell ref="I10:V10"/>
    <mergeCell ref="J5:Q5"/>
    <mergeCell ref="E5:G5"/>
    <mergeCell ref="B10:H10"/>
    <mergeCell ref="K6:U6"/>
    <mergeCell ref="B9:H9"/>
    <mergeCell ref="K7:U7"/>
    <mergeCell ref="E12:G12"/>
    <mergeCell ref="A1:V1"/>
    <mergeCell ref="A2:A7"/>
    <mergeCell ref="E6:G6"/>
    <mergeCell ref="B6:D6"/>
    <mergeCell ref="B7:H7"/>
    <mergeCell ref="B5:D5"/>
    <mergeCell ref="B2:H2"/>
    <mergeCell ref="B4:H4"/>
    <mergeCell ref="B3:H3"/>
    <mergeCell ref="B11:H11"/>
    <mergeCell ref="A16:A17"/>
    <mergeCell ref="B16:D16"/>
    <mergeCell ref="E16:G16"/>
    <mergeCell ref="B17:H17"/>
    <mergeCell ref="A9:A14"/>
    <mergeCell ref="B12:D12"/>
    <mergeCell ref="B14:H14"/>
    <mergeCell ref="B13:D13"/>
    <mergeCell ref="E13:G13"/>
  </mergeCells>
  <printOptions/>
  <pageMargins left="0" right="0" top="0.3937007874015748" bottom="0.3937007874015748" header="0.31496062992125984" footer="0.31496062992125984"/>
  <pageSetup orientation="portrait" paperSize="9" scale="99" r:id="rId2"/>
  <headerFooter alignWithMargins="0">
    <oddHeader xml:space="preserve">&amp;C </oddHeader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showGridLines="0" view="pageBreakPreview" zoomScaleNormal="91" zoomScaleSheetLayoutView="100" zoomScalePageLayoutView="0" workbookViewId="0" topLeftCell="A7">
      <selection activeCell="J16" sqref="J16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3.7109375" style="0" customWidth="1"/>
    <col min="14" max="14" width="16.421875" style="0" customWidth="1"/>
    <col min="15" max="15" width="10.140625" style="0" customWidth="1"/>
    <col min="16" max="17" width="15.57421875" style="0" customWidth="1"/>
    <col min="18" max="18" width="16.140625" style="0" customWidth="1"/>
    <col min="19" max="19" width="1.8515625" style="0" customWidth="1"/>
  </cols>
  <sheetData>
    <row r="1" spans="3:18" ht="30" customHeight="1">
      <c r="C1" s="761" t="s">
        <v>258</v>
      </c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</row>
    <row r="2" ht="12" customHeight="1"/>
    <row r="3" spans="3:18" ht="12.75">
      <c r="C3" s="130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9"/>
    </row>
    <row r="4" spans="1:19" ht="19.5">
      <c r="A4" s="137"/>
      <c r="B4" s="137"/>
      <c r="C4" s="438" t="s">
        <v>184</v>
      </c>
      <c r="D4" s="439"/>
      <c r="E4" s="439"/>
      <c r="F4" s="439"/>
      <c r="G4" s="439"/>
      <c r="H4" s="796" t="s">
        <v>234</v>
      </c>
      <c r="I4" s="796"/>
      <c r="J4" s="796"/>
      <c r="K4" s="796"/>
      <c r="L4" s="796"/>
      <c r="M4" s="796"/>
      <c r="N4" s="796"/>
      <c r="O4" s="796"/>
      <c r="P4" s="796"/>
      <c r="Q4" s="446"/>
      <c r="R4" s="440"/>
      <c r="S4" s="137"/>
    </row>
    <row r="5" spans="1:19" ht="19.5">
      <c r="A5" s="137"/>
      <c r="B5" s="137"/>
      <c r="C5" s="438"/>
      <c r="D5" s="439"/>
      <c r="E5" s="439"/>
      <c r="F5" s="439"/>
      <c r="G5" s="439"/>
      <c r="H5" s="796" t="s">
        <v>235</v>
      </c>
      <c r="I5" s="796"/>
      <c r="J5" s="796"/>
      <c r="K5" s="796"/>
      <c r="L5" s="796"/>
      <c r="M5" s="796"/>
      <c r="N5" s="796"/>
      <c r="O5" s="796"/>
      <c r="P5" s="796"/>
      <c r="Q5" s="446"/>
      <c r="R5" s="440"/>
      <c r="S5" s="137"/>
    </row>
    <row r="6" spans="3:18" ht="12.75">
      <c r="C6" s="441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3"/>
    </row>
    <row r="7" spans="1:18" ht="36.75" customHeight="1">
      <c r="A7" s="676"/>
      <c r="C7" s="666" t="s">
        <v>167</v>
      </c>
      <c r="D7" s="666" t="s">
        <v>168</v>
      </c>
      <c r="E7" s="666" t="s">
        <v>170</v>
      </c>
      <c r="F7" s="666" t="s">
        <v>169</v>
      </c>
      <c r="G7" s="666" t="s">
        <v>155</v>
      </c>
      <c r="H7" s="278" t="s">
        <v>236</v>
      </c>
      <c r="I7" s="669" t="s">
        <v>249</v>
      </c>
      <c r="J7" s="670"/>
      <c r="K7" s="663" t="s">
        <v>279</v>
      </c>
      <c r="L7" s="277" t="s">
        <v>244</v>
      </c>
      <c r="M7" s="663" t="s">
        <v>280</v>
      </c>
      <c r="N7" s="663" t="s">
        <v>245</v>
      </c>
      <c r="O7" s="672" t="s">
        <v>237</v>
      </c>
      <c r="P7" s="672" t="s">
        <v>238</v>
      </c>
      <c r="Q7" s="686" t="s">
        <v>363</v>
      </c>
      <c r="R7" s="672" t="s">
        <v>239</v>
      </c>
    </row>
    <row r="8" spans="1:23" ht="18.75">
      <c r="A8" s="676"/>
      <c r="C8" s="667"/>
      <c r="D8" s="667"/>
      <c r="E8" s="667"/>
      <c r="F8" s="667"/>
      <c r="G8" s="667"/>
      <c r="H8" s="279" t="s">
        <v>240</v>
      </c>
      <c r="I8" s="681" t="s">
        <v>362</v>
      </c>
      <c r="J8" s="682"/>
      <c r="K8" s="664"/>
      <c r="L8" s="280" t="s">
        <v>251</v>
      </c>
      <c r="M8" s="664"/>
      <c r="N8" s="664"/>
      <c r="O8" s="673"/>
      <c r="P8" s="673"/>
      <c r="Q8" s="673"/>
      <c r="R8" s="673"/>
      <c r="W8" s="444"/>
    </row>
    <row r="9" spans="1:18" ht="12.75">
      <c r="A9" s="676"/>
      <c r="C9" s="668"/>
      <c r="D9" s="668"/>
      <c r="E9" s="668"/>
      <c r="F9" s="668"/>
      <c r="G9" s="668"/>
      <c r="H9" s="282" t="s">
        <v>243</v>
      </c>
      <c r="I9" s="415" t="s">
        <v>171</v>
      </c>
      <c r="J9" s="415" t="s">
        <v>241</v>
      </c>
      <c r="K9" s="283" t="s">
        <v>172</v>
      </c>
      <c r="L9" s="421"/>
      <c r="M9" s="417" t="s">
        <v>233</v>
      </c>
      <c r="N9" s="671"/>
      <c r="O9" s="674"/>
      <c r="P9" s="283" t="s">
        <v>242</v>
      </c>
      <c r="Q9" s="283"/>
      <c r="R9" s="674"/>
    </row>
    <row r="10" spans="1:18" ht="12.75">
      <c r="A10" s="676"/>
      <c r="C10" s="285"/>
      <c r="D10" s="286"/>
      <c r="E10" s="286"/>
      <c r="F10" s="286"/>
      <c r="G10" s="286"/>
      <c r="H10" s="212"/>
      <c r="I10" s="212"/>
      <c r="J10" s="212"/>
      <c r="K10" s="199"/>
      <c r="L10" s="199"/>
      <c r="M10" s="199"/>
      <c r="N10" s="199"/>
      <c r="O10" s="199"/>
      <c r="P10" s="199"/>
      <c r="Q10" s="199"/>
      <c r="R10" s="199"/>
    </row>
    <row r="11" spans="1:19" ht="12.75">
      <c r="A11" s="676"/>
      <c r="B11" s="102"/>
      <c r="C11" s="209">
        <v>1</v>
      </c>
      <c r="D11" s="209">
        <v>2</v>
      </c>
      <c r="E11" s="209">
        <v>3</v>
      </c>
      <c r="F11" s="209">
        <v>4</v>
      </c>
      <c r="G11" s="209">
        <v>5</v>
      </c>
      <c r="H11" s="209">
        <v>6</v>
      </c>
      <c r="I11" s="209">
        <v>7</v>
      </c>
      <c r="J11" s="209">
        <v>8</v>
      </c>
      <c r="K11" s="209">
        <v>9</v>
      </c>
      <c r="L11" s="209">
        <v>10</v>
      </c>
      <c r="M11" s="209">
        <v>11</v>
      </c>
      <c r="N11" s="209">
        <v>12</v>
      </c>
      <c r="O11" s="209">
        <v>13</v>
      </c>
      <c r="P11" s="209">
        <v>14</v>
      </c>
      <c r="Q11" s="209">
        <v>15</v>
      </c>
      <c r="R11" s="863">
        <v>16</v>
      </c>
      <c r="S11" s="864"/>
    </row>
    <row r="12" spans="1:18" ht="12.75">
      <c r="A12" s="676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</row>
    <row r="13" spans="1:18" ht="12.75">
      <c r="A13" s="676"/>
      <c r="C13" s="240">
        <v>1</v>
      </c>
      <c r="D13" s="287"/>
      <c r="E13" s="287"/>
      <c r="F13" s="287"/>
      <c r="G13" s="287"/>
      <c r="H13" s="288">
        <v>0</v>
      </c>
      <c r="I13" s="288">
        <v>0</v>
      </c>
      <c r="J13" s="288">
        <v>0</v>
      </c>
      <c r="K13" s="381">
        <f>I13+J13</f>
        <v>0</v>
      </c>
      <c r="L13" s="288">
        <v>0</v>
      </c>
      <c r="M13" s="381">
        <f>SUM(H13,K13,L13)</f>
        <v>0</v>
      </c>
      <c r="N13" s="382">
        <f>M13*'ARF 4'!$I$32</f>
        <v>0</v>
      </c>
      <c r="O13" s="289">
        <v>0</v>
      </c>
      <c r="P13" s="382">
        <f>N13*O13</f>
        <v>0</v>
      </c>
      <c r="Q13" s="290">
        <v>0</v>
      </c>
      <c r="R13" s="290">
        <v>0</v>
      </c>
    </row>
    <row r="14" spans="1:18" ht="12.75">
      <c r="A14" s="676"/>
      <c r="C14" s="240">
        <v>2</v>
      </c>
      <c r="D14" s="287"/>
      <c r="E14" s="287"/>
      <c r="F14" s="287"/>
      <c r="G14" s="287"/>
      <c r="H14" s="288">
        <v>0</v>
      </c>
      <c r="I14" s="288">
        <v>0</v>
      </c>
      <c r="J14" s="288">
        <v>0</v>
      </c>
      <c r="K14" s="381">
        <f aca="true" t="shared" si="0" ref="K14:K42">I14+J14</f>
        <v>0</v>
      </c>
      <c r="L14" s="288">
        <v>0</v>
      </c>
      <c r="M14" s="381">
        <f aca="true" t="shared" si="1" ref="M14:M42">SUM(H14,K14,L14)</f>
        <v>0</v>
      </c>
      <c r="N14" s="382">
        <f>M14*'ARF 4'!$I$32</f>
        <v>0</v>
      </c>
      <c r="O14" s="289">
        <v>0</v>
      </c>
      <c r="P14" s="382">
        <f aca="true" t="shared" si="2" ref="P14:P42">N14*O14</f>
        <v>0</v>
      </c>
      <c r="Q14" s="290">
        <v>0</v>
      </c>
      <c r="R14" s="290">
        <v>0</v>
      </c>
    </row>
    <row r="15" spans="1:18" ht="12.75">
      <c r="A15" s="676"/>
      <c r="C15" s="240">
        <v>3</v>
      </c>
      <c r="D15" s="287"/>
      <c r="E15" s="287"/>
      <c r="F15" s="287"/>
      <c r="G15" s="287"/>
      <c r="H15" s="288">
        <v>0</v>
      </c>
      <c r="I15" s="288">
        <v>0</v>
      </c>
      <c r="J15" s="288">
        <v>0</v>
      </c>
      <c r="K15" s="381">
        <f t="shared" si="0"/>
        <v>0</v>
      </c>
      <c r="L15" s="288">
        <v>0</v>
      </c>
      <c r="M15" s="381">
        <f t="shared" si="1"/>
        <v>0</v>
      </c>
      <c r="N15" s="382">
        <f>M15*'ARF 4'!$I$32</f>
        <v>0</v>
      </c>
      <c r="O15" s="289">
        <v>0</v>
      </c>
      <c r="P15" s="382">
        <f t="shared" si="2"/>
        <v>0</v>
      </c>
      <c r="Q15" s="290">
        <v>0</v>
      </c>
      <c r="R15" s="290">
        <v>0</v>
      </c>
    </row>
    <row r="16" spans="1:18" ht="12.75">
      <c r="A16" s="676"/>
      <c r="C16" s="240">
        <v>4</v>
      </c>
      <c r="D16" s="287"/>
      <c r="E16" s="287"/>
      <c r="F16" s="287"/>
      <c r="G16" s="287"/>
      <c r="H16" s="288">
        <v>0</v>
      </c>
      <c r="I16" s="288">
        <v>0</v>
      </c>
      <c r="J16" s="288">
        <v>0</v>
      </c>
      <c r="K16" s="381">
        <f t="shared" si="0"/>
        <v>0</v>
      </c>
      <c r="L16" s="288">
        <v>0</v>
      </c>
      <c r="M16" s="381">
        <f t="shared" si="1"/>
        <v>0</v>
      </c>
      <c r="N16" s="382">
        <f>M16*'ARF 4'!$I$32</f>
        <v>0</v>
      </c>
      <c r="O16" s="289">
        <v>0</v>
      </c>
      <c r="P16" s="382">
        <f t="shared" si="2"/>
        <v>0</v>
      </c>
      <c r="Q16" s="290">
        <v>0</v>
      </c>
      <c r="R16" s="290">
        <v>0</v>
      </c>
    </row>
    <row r="17" spans="1:18" ht="12.75">
      <c r="A17" s="676"/>
      <c r="C17" s="240">
        <v>5</v>
      </c>
      <c r="D17" s="287"/>
      <c r="E17" s="287"/>
      <c r="F17" s="287"/>
      <c r="G17" s="287"/>
      <c r="H17" s="288">
        <v>0</v>
      </c>
      <c r="I17" s="288">
        <v>0</v>
      </c>
      <c r="J17" s="288">
        <v>0</v>
      </c>
      <c r="K17" s="381">
        <f t="shared" si="0"/>
        <v>0</v>
      </c>
      <c r="L17" s="288">
        <v>0</v>
      </c>
      <c r="M17" s="381">
        <f t="shared" si="1"/>
        <v>0</v>
      </c>
      <c r="N17" s="382">
        <f>M17*'ARF 4'!$I$32</f>
        <v>0</v>
      </c>
      <c r="O17" s="289">
        <v>0</v>
      </c>
      <c r="P17" s="382">
        <f t="shared" si="2"/>
        <v>0</v>
      </c>
      <c r="Q17" s="290">
        <v>0</v>
      </c>
      <c r="R17" s="290">
        <v>0</v>
      </c>
    </row>
    <row r="18" spans="1:18" ht="12.75">
      <c r="A18" s="676"/>
      <c r="C18" s="240">
        <v>6</v>
      </c>
      <c r="D18" s="287"/>
      <c r="E18" s="287"/>
      <c r="F18" s="287"/>
      <c r="G18" s="287"/>
      <c r="H18" s="288">
        <v>0</v>
      </c>
      <c r="I18" s="288">
        <v>0</v>
      </c>
      <c r="J18" s="288">
        <v>0</v>
      </c>
      <c r="K18" s="381">
        <f t="shared" si="0"/>
        <v>0</v>
      </c>
      <c r="L18" s="288">
        <v>0</v>
      </c>
      <c r="M18" s="381">
        <f t="shared" si="1"/>
        <v>0</v>
      </c>
      <c r="N18" s="382">
        <f>M18*'ARF 4'!$I$32</f>
        <v>0</v>
      </c>
      <c r="O18" s="289">
        <v>0</v>
      </c>
      <c r="P18" s="382">
        <f t="shared" si="2"/>
        <v>0</v>
      </c>
      <c r="Q18" s="290">
        <v>0</v>
      </c>
      <c r="R18" s="290">
        <v>0</v>
      </c>
    </row>
    <row r="19" spans="1:18" ht="12.75">
      <c r="A19" s="676"/>
      <c r="C19" s="240">
        <v>7</v>
      </c>
      <c r="D19" s="287"/>
      <c r="E19" s="287"/>
      <c r="F19" s="287"/>
      <c r="G19" s="287"/>
      <c r="H19" s="288">
        <v>0</v>
      </c>
      <c r="I19" s="288">
        <v>0</v>
      </c>
      <c r="J19" s="288">
        <v>0</v>
      </c>
      <c r="K19" s="381">
        <f t="shared" si="0"/>
        <v>0</v>
      </c>
      <c r="L19" s="288">
        <v>0</v>
      </c>
      <c r="M19" s="381">
        <f t="shared" si="1"/>
        <v>0</v>
      </c>
      <c r="N19" s="382">
        <f>M19*'ARF 4'!$I$32</f>
        <v>0</v>
      </c>
      <c r="O19" s="289">
        <v>0</v>
      </c>
      <c r="P19" s="382">
        <f t="shared" si="2"/>
        <v>0</v>
      </c>
      <c r="Q19" s="290">
        <v>0</v>
      </c>
      <c r="R19" s="290">
        <v>0</v>
      </c>
    </row>
    <row r="20" spans="1:18" ht="12.75">
      <c r="A20" s="676"/>
      <c r="C20" s="240">
        <v>8</v>
      </c>
      <c r="D20" s="287"/>
      <c r="E20" s="287"/>
      <c r="F20" s="287"/>
      <c r="G20" s="287"/>
      <c r="H20" s="288">
        <v>0</v>
      </c>
      <c r="I20" s="288">
        <v>0</v>
      </c>
      <c r="J20" s="288">
        <v>0</v>
      </c>
      <c r="K20" s="381">
        <f t="shared" si="0"/>
        <v>0</v>
      </c>
      <c r="L20" s="288">
        <v>0</v>
      </c>
      <c r="M20" s="381">
        <f t="shared" si="1"/>
        <v>0</v>
      </c>
      <c r="N20" s="382">
        <f>M20*'ARF 4'!$I$32</f>
        <v>0</v>
      </c>
      <c r="O20" s="289">
        <v>0</v>
      </c>
      <c r="P20" s="382">
        <f t="shared" si="2"/>
        <v>0</v>
      </c>
      <c r="Q20" s="290">
        <v>0</v>
      </c>
      <c r="R20" s="290">
        <v>0</v>
      </c>
    </row>
    <row r="21" spans="1:18" ht="12.75">
      <c r="A21" s="676"/>
      <c r="C21" s="240">
        <v>9</v>
      </c>
      <c r="D21" s="287"/>
      <c r="E21" s="287"/>
      <c r="F21" s="287"/>
      <c r="G21" s="287"/>
      <c r="H21" s="288">
        <v>0</v>
      </c>
      <c r="I21" s="288">
        <v>0</v>
      </c>
      <c r="J21" s="288">
        <v>0</v>
      </c>
      <c r="K21" s="381">
        <f t="shared" si="0"/>
        <v>0</v>
      </c>
      <c r="L21" s="288">
        <v>0</v>
      </c>
      <c r="M21" s="381">
        <f t="shared" si="1"/>
        <v>0</v>
      </c>
      <c r="N21" s="382">
        <f>M21*'ARF 4'!$I$32</f>
        <v>0</v>
      </c>
      <c r="O21" s="289">
        <v>0</v>
      </c>
      <c r="P21" s="382">
        <f t="shared" si="2"/>
        <v>0</v>
      </c>
      <c r="Q21" s="290">
        <v>0</v>
      </c>
      <c r="R21" s="290">
        <v>0</v>
      </c>
    </row>
    <row r="22" spans="1:18" ht="12.75">
      <c r="A22" s="676"/>
      <c r="C22" s="240">
        <v>10</v>
      </c>
      <c r="D22" s="287"/>
      <c r="E22" s="287"/>
      <c r="F22" s="287"/>
      <c r="G22" s="287"/>
      <c r="H22" s="288">
        <v>0</v>
      </c>
      <c r="I22" s="288">
        <v>0</v>
      </c>
      <c r="J22" s="288">
        <v>0</v>
      </c>
      <c r="K22" s="381">
        <f t="shared" si="0"/>
        <v>0</v>
      </c>
      <c r="L22" s="288">
        <v>0</v>
      </c>
      <c r="M22" s="381">
        <f t="shared" si="1"/>
        <v>0</v>
      </c>
      <c r="N22" s="382">
        <f>M22*'ARF 4'!$I$32</f>
        <v>0</v>
      </c>
      <c r="O22" s="289">
        <v>0</v>
      </c>
      <c r="P22" s="382">
        <f t="shared" si="2"/>
        <v>0</v>
      </c>
      <c r="Q22" s="290">
        <v>0</v>
      </c>
      <c r="R22" s="290">
        <v>0</v>
      </c>
    </row>
    <row r="23" spans="1:18" ht="12.75">
      <c r="A23" s="676"/>
      <c r="C23" s="240">
        <v>11</v>
      </c>
      <c r="D23" s="287"/>
      <c r="E23" s="287"/>
      <c r="F23" s="287"/>
      <c r="G23" s="287"/>
      <c r="H23" s="288">
        <v>0</v>
      </c>
      <c r="I23" s="288">
        <v>0</v>
      </c>
      <c r="J23" s="288">
        <v>0</v>
      </c>
      <c r="K23" s="381">
        <f t="shared" si="0"/>
        <v>0</v>
      </c>
      <c r="L23" s="288">
        <v>0</v>
      </c>
      <c r="M23" s="381">
        <f t="shared" si="1"/>
        <v>0</v>
      </c>
      <c r="N23" s="382">
        <f>M23*'ARF 4'!$I$32</f>
        <v>0</v>
      </c>
      <c r="O23" s="289">
        <v>0</v>
      </c>
      <c r="P23" s="382">
        <f t="shared" si="2"/>
        <v>0</v>
      </c>
      <c r="Q23" s="290">
        <v>0</v>
      </c>
      <c r="R23" s="290">
        <v>0</v>
      </c>
    </row>
    <row r="24" spans="1:18" ht="12.75">
      <c r="A24" s="676"/>
      <c r="C24" s="240">
        <v>12</v>
      </c>
      <c r="D24" s="287"/>
      <c r="E24" s="287"/>
      <c r="F24" s="287"/>
      <c r="G24" s="287"/>
      <c r="H24" s="288">
        <v>0</v>
      </c>
      <c r="I24" s="288">
        <v>0</v>
      </c>
      <c r="J24" s="288">
        <v>0</v>
      </c>
      <c r="K24" s="381">
        <f t="shared" si="0"/>
        <v>0</v>
      </c>
      <c r="L24" s="288">
        <v>0</v>
      </c>
      <c r="M24" s="381">
        <f t="shared" si="1"/>
        <v>0</v>
      </c>
      <c r="N24" s="382">
        <f>M24*'ARF 4'!$I$32</f>
        <v>0</v>
      </c>
      <c r="O24" s="289">
        <v>0</v>
      </c>
      <c r="P24" s="382">
        <f t="shared" si="2"/>
        <v>0</v>
      </c>
      <c r="Q24" s="290">
        <v>0</v>
      </c>
      <c r="R24" s="290">
        <v>0</v>
      </c>
    </row>
    <row r="25" spans="1:18" ht="12.75">
      <c r="A25" s="676"/>
      <c r="C25" s="240">
        <v>13</v>
      </c>
      <c r="D25" s="287"/>
      <c r="E25" s="287"/>
      <c r="F25" s="287"/>
      <c r="G25" s="287"/>
      <c r="H25" s="288">
        <v>0</v>
      </c>
      <c r="I25" s="288">
        <v>0</v>
      </c>
      <c r="J25" s="288">
        <v>0</v>
      </c>
      <c r="K25" s="381">
        <f t="shared" si="0"/>
        <v>0</v>
      </c>
      <c r="L25" s="288">
        <v>0</v>
      </c>
      <c r="M25" s="381">
        <f t="shared" si="1"/>
        <v>0</v>
      </c>
      <c r="N25" s="382">
        <f>M25*'ARF 4'!$I$32</f>
        <v>0</v>
      </c>
      <c r="O25" s="289">
        <v>0</v>
      </c>
      <c r="P25" s="382">
        <f t="shared" si="2"/>
        <v>0</v>
      </c>
      <c r="Q25" s="290">
        <v>0</v>
      </c>
      <c r="R25" s="290">
        <v>0</v>
      </c>
    </row>
    <row r="26" spans="1:18" ht="12.75">
      <c r="A26" s="676"/>
      <c r="C26" s="240">
        <v>14</v>
      </c>
      <c r="D26" s="287"/>
      <c r="E26" s="287"/>
      <c r="F26" s="287"/>
      <c r="G26" s="287"/>
      <c r="H26" s="288">
        <v>0</v>
      </c>
      <c r="I26" s="288">
        <v>0</v>
      </c>
      <c r="J26" s="288">
        <v>0</v>
      </c>
      <c r="K26" s="381">
        <f t="shared" si="0"/>
        <v>0</v>
      </c>
      <c r="L26" s="288">
        <v>0</v>
      </c>
      <c r="M26" s="381">
        <f t="shared" si="1"/>
        <v>0</v>
      </c>
      <c r="N26" s="382">
        <f>M26*'ARF 4'!$I$32</f>
        <v>0</v>
      </c>
      <c r="O26" s="289">
        <v>0</v>
      </c>
      <c r="P26" s="382">
        <f t="shared" si="2"/>
        <v>0</v>
      </c>
      <c r="Q26" s="290">
        <v>0</v>
      </c>
      <c r="R26" s="290">
        <v>0</v>
      </c>
    </row>
    <row r="27" spans="1:18" ht="12.75">
      <c r="A27" s="676"/>
      <c r="C27" s="240">
        <v>15</v>
      </c>
      <c r="D27" s="287"/>
      <c r="E27" s="287"/>
      <c r="F27" s="287"/>
      <c r="G27" s="287"/>
      <c r="H27" s="288">
        <v>0</v>
      </c>
      <c r="I27" s="288">
        <v>0</v>
      </c>
      <c r="J27" s="288">
        <v>0</v>
      </c>
      <c r="K27" s="381">
        <f t="shared" si="0"/>
        <v>0</v>
      </c>
      <c r="L27" s="288">
        <v>0</v>
      </c>
      <c r="M27" s="381">
        <f t="shared" si="1"/>
        <v>0</v>
      </c>
      <c r="N27" s="382">
        <f>M27*'ARF 4'!$I$32</f>
        <v>0</v>
      </c>
      <c r="O27" s="289">
        <v>0</v>
      </c>
      <c r="P27" s="382">
        <f t="shared" si="2"/>
        <v>0</v>
      </c>
      <c r="Q27" s="290">
        <v>0</v>
      </c>
      <c r="R27" s="290">
        <v>0</v>
      </c>
    </row>
    <row r="28" spans="1:18" ht="12.75">
      <c r="A28" s="676"/>
      <c r="C28" s="240">
        <v>16</v>
      </c>
      <c r="D28" s="287"/>
      <c r="E28" s="287"/>
      <c r="F28" s="287"/>
      <c r="G28" s="287"/>
      <c r="H28" s="288">
        <v>0</v>
      </c>
      <c r="I28" s="288">
        <v>0</v>
      </c>
      <c r="J28" s="288">
        <v>0</v>
      </c>
      <c r="K28" s="381">
        <f t="shared" si="0"/>
        <v>0</v>
      </c>
      <c r="L28" s="288">
        <v>0</v>
      </c>
      <c r="M28" s="381">
        <f t="shared" si="1"/>
        <v>0</v>
      </c>
      <c r="N28" s="382">
        <f>M28*'ARF 4'!$I$32</f>
        <v>0</v>
      </c>
      <c r="O28" s="289">
        <v>0</v>
      </c>
      <c r="P28" s="382">
        <f t="shared" si="2"/>
        <v>0</v>
      </c>
      <c r="Q28" s="290">
        <v>0</v>
      </c>
      <c r="R28" s="290">
        <v>0</v>
      </c>
    </row>
    <row r="29" spans="1:18" ht="12.75">
      <c r="A29" s="676"/>
      <c r="C29" s="240">
        <v>17</v>
      </c>
      <c r="D29" s="287"/>
      <c r="E29" s="287"/>
      <c r="F29" s="287"/>
      <c r="G29" s="287"/>
      <c r="H29" s="288">
        <v>0</v>
      </c>
      <c r="I29" s="288">
        <v>0</v>
      </c>
      <c r="J29" s="288">
        <v>0</v>
      </c>
      <c r="K29" s="381">
        <f t="shared" si="0"/>
        <v>0</v>
      </c>
      <c r="L29" s="288">
        <v>0</v>
      </c>
      <c r="M29" s="381">
        <f t="shared" si="1"/>
        <v>0</v>
      </c>
      <c r="N29" s="382">
        <f>M29*'ARF 4'!$I$32</f>
        <v>0</v>
      </c>
      <c r="O29" s="289">
        <v>0</v>
      </c>
      <c r="P29" s="382">
        <f t="shared" si="2"/>
        <v>0</v>
      </c>
      <c r="Q29" s="290">
        <v>0</v>
      </c>
      <c r="R29" s="290">
        <v>0</v>
      </c>
    </row>
    <row r="30" spans="1:18" ht="12.75">
      <c r="A30" s="676"/>
      <c r="C30" s="240">
        <v>18</v>
      </c>
      <c r="D30" s="287"/>
      <c r="E30" s="287"/>
      <c r="F30" s="287"/>
      <c r="G30" s="287"/>
      <c r="H30" s="288">
        <v>0</v>
      </c>
      <c r="I30" s="288">
        <v>0</v>
      </c>
      <c r="J30" s="288">
        <v>0</v>
      </c>
      <c r="K30" s="381">
        <f t="shared" si="0"/>
        <v>0</v>
      </c>
      <c r="L30" s="288">
        <v>0</v>
      </c>
      <c r="M30" s="381">
        <f t="shared" si="1"/>
        <v>0</v>
      </c>
      <c r="N30" s="382">
        <f>M30*'ARF 4'!$I$32</f>
        <v>0</v>
      </c>
      <c r="O30" s="289">
        <v>0</v>
      </c>
      <c r="P30" s="382">
        <f t="shared" si="2"/>
        <v>0</v>
      </c>
      <c r="Q30" s="290">
        <v>0</v>
      </c>
      <c r="R30" s="290">
        <v>0</v>
      </c>
    </row>
    <row r="31" spans="1:18" ht="12.75">
      <c r="A31" s="676"/>
      <c r="C31" s="240">
        <v>19</v>
      </c>
      <c r="D31" s="287"/>
      <c r="E31" s="287"/>
      <c r="F31" s="287"/>
      <c r="G31" s="287"/>
      <c r="H31" s="288">
        <v>0</v>
      </c>
      <c r="I31" s="288">
        <v>0</v>
      </c>
      <c r="J31" s="288">
        <v>0</v>
      </c>
      <c r="K31" s="381">
        <f t="shared" si="0"/>
        <v>0</v>
      </c>
      <c r="L31" s="288">
        <v>0</v>
      </c>
      <c r="M31" s="381">
        <f t="shared" si="1"/>
        <v>0</v>
      </c>
      <c r="N31" s="382">
        <f>M31*'ARF 4'!$I$32</f>
        <v>0</v>
      </c>
      <c r="O31" s="289">
        <v>0</v>
      </c>
      <c r="P31" s="382">
        <f t="shared" si="2"/>
        <v>0</v>
      </c>
      <c r="Q31" s="290">
        <v>0</v>
      </c>
      <c r="R31" s="290">
        <v>0</v>
      </c>
    </row>
    <row r="32" spans="1:18" ht="12.75">
      <c r="A32" s="676"/>
      <c r="C32" s="240">
        <v>20</v>
      </c>
      <c r="D32" s="287"/>
      <c r="E32" s="287"/>
      <c r="F32" s="287"/>
      <c r="G32" s="287"/>
      <c r="H32" s="288">
        <v>0</v>
      </c>
      <c r="I32" s="288">
        <v>0</v>
      </c>
      <c r="J32" s="288">
        <v>0</v>
      </c>
      <c r="K32" s="381">
        <f t="shared" si="0"/>
        <v>0</v>
      </c>
      <c r="L32" s="288">
        <v>0</v>
      </c>
      <c r="M32" s="381">
        <f t="shared" si="1"/>
        <v>0</v>
      </c>
      <c r="N32" s="382">
        <f>M32*'ARF 4'!$I$32</f>
        <v>0</v>
      </c>
      <c r="O32" s="289">
        <v>0</v>
      </c>
      <c r="P32" s="382">
        <f t="shared" si="2"/>
        <v>0</v>
      </c>
      <c r="Q32" s="290">
        <v>0</v>
      </c>
      <c r="R32" s="290">
        <v>0</v>
      </c>
    </row>
    <row r="33" spans="1:18" ht="12.75">
      <c r="A33" s="676"/>
      <c r="C33" s="240">
        <v>21</v>
      </c>
      <c r="D33" s="287"/>
      <c r="E33" s="287"/>
      <c r="F33" s="287"/>
      <c r="G33" s="287"/>
      <c r="H33" s="288">
        <v>0</v>
      </c>
      <c r="I33" s="288">
        <v>0</v>
      </c>
      <c r="J33" s="288">
        <v>0</v>
      </c>
      <c r="K33" s="381">
        <f t="shared" si="0"/>
        <v>0</v>
      </c>
      <c r="L33" s="288">
        <v>0</v>
      </c>
      <c r="M33" s="381">
        <f t="shared" si="1"/>
        <v>0</v>
      </c>
      <c r="N33" s="382">
        <f>M33*'ARF 4'!$I$32</f>
        <v>0</v>
      </c>
      <c r="O33" s="289">
        <v>0</v>
      </c>
      <c r="P33" s="382">
        <f t="shared" si="2"/>
        <v>0</v>
      </c>
      <c r="Q33" s="290">
        <v>0</v>
      </c>
      <c r="R33" s="290">
        <v>0</v>
      </c>
    </row>
    <row r="34" spans="1:18" ht="12.75">
      <c r="A34" s="676"/>
      <c r="C34" s="240">
        <v>22</v>
      </c>
      <c r="D34" s="287"/>
      <c r="E34" s="287"/>
      <c r="F34" s="287"/>
      <c r="G34" s="287"/>
      <c r="H34" s="288">
        <v>0</v>
      </c>
      <c r="I34" s="288">
        <v>0</v>
      </c>
      <c r="J34" s="288">
        <v>0</v>
      </c>
      <c r="K34" s="381">
        <f t="shared" si="0"/>
        <v>0</v>
      </c>
      <c r="L34" s="288">
        <v>0</v>
      </c>
      <c r="M34" s="381">
        <f t="shared" si="1"/>
        <v>0</v>
      </c>
      <c r="N34" s="382">
        <f>M34*'ARF 4'!$I$32</f>
        <v>0</v>
      </c>
      <c r="O34" s="289">
        <v>0</v>
      </c>
      <c r="P34" s="382">
        <f t="shared" si="2"/>
        <v>0</v>
      </c>
      <c r="Q34" s="290">
        <v>0</v>
      </c>
      <c r="R34" s="290">
        <v>0</v>
      </c>
    </row>
    <row r="35" spans="1:18" ht="12.75">
      <c r="A35" s="676"/>
      <c r="C35" s="240">
        <v>23</v>
      </c>
      <c r="D35" s="287"/>
      <c r="E35" s="287"/>
      <c r="F35" s="287"/>
      <c r="G35" s="287"/>
      <c r="H35" s="288">
        <v>0</v>
      </c>
      <c r="I35" s="288">
        <v>0</v>
      </c>
      <c r="J35" s="288">
        <v>0</v>
      </c>
      <c r="K35" s="381">
        <f t="shared" si="0"/>
        <v>0</v>
      </c>
      <c r="L35" s="288">
        <v>0</v>
      </c>
      <c r="M35" s="381">
        <f t="shared" si="1"/>
        <v>0</v>
      </c>
      <c r="N35" s="382">
        <f>M35*'ARF 4'!$I$32</f>
        <v>0</v>
      </c>
      <c r="O35" s="289">
        <v>0</v>
      </c>
      <c r="P35" s="382">
        <f t="shared" si="2"/>
        <v>0</v>
      </c>
      <c r="Q35" s="290">
        <v>0</v>
      </c>
      <c r="R35" s="290">
        <v>0</v>
      </c>
    </row>
    <row r="36" spans="1:18" ht="12.75">
      <c r="A36" s="676"/>
      <c r="C36" s="240">
        <v>24</v>
      </c>
      <c r="D36" s="287"/>
      <c r="E36" s="287"/>
      <c r="F36" s="287"/>
      <c r="G36" s="287"/>
      <c r="H36" s="288">
        <v>0</v>
      </c>
      <c r="I36" s="288">
        <v>0</v>
      </c>
      <c r="J36" s="288">
        <v>0</v>
      </c>
      <c r="K36" s="381">
        <f t="shared" si="0"/>
        <v>0</v>
      </c>
      <c r="L36" s="288">
        <v>0</v>
      </c>
      <c r="M36" s="381">
        <f t="shared" si="1"/>
        <v>0</v>
      </c>
      <c r="N36" s="382">
        <f>M36*'ARF 4'!$I$32</f>
        <v>0</v>
      </c>
      <c r="O36" s="289">
        <v>0</v>
      </c>
      <c r="P36" s="382">
        <f t="shared" si="2"/>
        <v>0</v>
      </c>
      <c r="Q36" s="290">
        <v>0</v>
      </c>
      <c r="R36" s="290">
        <v>0</v>
      </c>
    </row>
    <row r="37" spans="1:18" ht="12.75">
      <c r="A37" s="676"/>
      <c r="C37" s="240">
        <v>25</v>
      </c>
      <c r="D37" s="287"/>
      <c r="E37" s="287"/>
      <c r="F37" s="287"/>
      <c r="G37" s="287"/>
      <c r="H37" s="288">
        <v>0</v>
      </c>
      <c r="I37" s="288">
        <v>0</v>
      </c>
      <c r="J37" s="288">
        <v>0</v>
      </c>
      <c r="K37" s="381">
        <f t="shared" si="0"/>
        <v>0</v>
      </c>
      <c r="L37" s="288">
        <v>0</v>
      </c>
      <c r="M37" s="381">
        <f t="shared" si="1"/>
        <v>0</v>
      </c>
      <c r="N37" s="382">
        <f>M37*'ARF 4'!$I$32</f>
        <v>0</v>
      </c>
      <c r="O37" s="289">
        <v>0</v>
      </c>
      <c r="P37" s="382">
        <f t="shared" si="2"/>
        <v>0</v>
      </c>
      <c r="Q37" s="290">
        <v>0</v>
      </c>
      <c r="R37" s="290">
        <v>0</v>
      </c>
    </row>
    <row r="38" spans="1:18" ht="12.75">
      <c r="A38" s="676"/>
      <c r="C38" s="240">
        <v>26</v>
      </c>
      <c r="D38" s="287"/>
      <c r="E38" s="287"/>
      <c r="F38" s="287"/>
      <c r="G38" s="287"/>
      <c r="H38" s="288">
        <v>0</v>
      </c>
      <c r="I38" s="288">
        <v>0</v>
      </c>
      <c r="J38" s="288">
        <v>0</v>
      </c>
      <c r="K38" s="381">
        <f t="shared" si="0"/>
        <v>0</v>
      </c>
      <c r="L38" s="288">
        <v>0</v>
      </c>
      <c r="M38" s="381">
        <f t="shared" si="1"/>
        <v>0</v>
      </c>
      <c r="N38" s="382">
        <f>M38*'ARF 4'!$I$32</f>
        <v>0</v>
      </c>
      <c r="O38" s="289">
        <v>0</v>
      </c>
      <c r="P38" s="382">
        <f t="shared" si="2"/>
        <v>0</v>
      </c>
      <c r="Q38" s="290">
        <v>0</v>
      </c>
      <c r="R38" s="290">
        <v>0</v>
      </c>
    </row>
    <row r="39" spans="1:18" ht="12.75">
      <c r="A39" s="676"/>
      <c r="C39" s="240">
        <v>27</v>
      </c>
      <c r="D39" s="287"/>
      <c r="E39" s="287"/>
      <c r="F39" s="287"/>
      <c r="G39" s="287"/>
      <c r="H39" s="288">
        <v>0</v>
      </c>
      <c r="I39" s="288">
        <v>0</v>
      </c>
      <c r="J39" s="288">
        <v>0</v>
      </c>
      <c r="K39" s="381">
        <f t="shared" si="0"/>
        <v>0</v>
      </c>
      <c r="L39" s="288">
        <v>0</v>
      </c>
      <c r="M39" s="381">
        <f t="shared" si="1"/>
        <v>0</v>
      </c>
      <c r="N39" s="382">
        <f>M39*'ARF 4'!$I$32</f>
        <v>0</v>
      </c>
      <c r="O39" s="289">
        <v>0</v>
      </c>
      <c r="P39" s="382">
        <f t="shared" si="2"/>
        <v>0</v>
      </c>
      <c r="Q39" s="290">
        <v>0</v>
      </c>
      <c r="R39" s="290">
        <v>0</v>
      </c>
    </row>
    <row r="40" spans="1:18" ht="12.75">
      <c r="A40" s="676"/>
      <c r="C40" s="240">
        <v>28</v>
      </c>
      <c r="D40" s="287"/>
      <c r="E40" s="287"/>
      <c r="F40" s="287"/>
      <c r="G40" s="287"/>
      <c r="H40" s="288">
        <v>0</v>
      </c>
      <c r="I40" s="288">
        <v>0</v>
      </c>
      <c r="J40" s="288">
        <v>0</v>
      </c>
      <c r="K40" s="381">
        <f t="shared" si="0"/>
        <v>0</v>
      </c>
      <c r="L40" s="288">
        <v>0</v>
      </c>
      <c r="M40" s="381">
        <f t="shared" si="1"/>
        <v>0</v>
      </c>
      <c r="N40" s="382">
        <f>M40*'ARF 4'!$I$32</f>
        <v>0</v>
      </c>
      <c r="O40" s="289">
        <v>0</v>
      </c>
      <c r="P40" s="382">
        <f t="shared" si="2"/>
        <v>0</v>
      </c>
      <c r="Q40" s="290">
        <v>0</v>
      </c>
      <c r="R40" s="290">
        <v>0</v>
      </c>
    </row>
    <row r="41" spans="1:18" ht="12.75">
      <c r="A41" s="676"/>
      <c r="C41" s="240">
        <v>29</v>
      </c>
      <c r="D41" s="287"/>
      <c r="E41" s="287"/>
      <c r="F41" s="287"/>
      <c r="G41" s="287"/>
      <c r="H41" s="288">
        <v>0</v>
      </c>
      <c r="I41" s="288">
        <v>0</v>
      </c>
      <c r="J41" s="288">
        <v>0</v>
      </c>
      <c r="K41" s="381">
        <f t="shared" si="0"/>
        <v>0</v>
      </c>
      <c r="L41" s="288">
        <v>0</v>
      </c>
      <c r="M41" s="381">
        <f t="shared" si="1"/>
        <v>0</v>
      </c>
      <c r="N41" s="382">
        <f>M41*'ARF 4'!$I$32</f>
        <v>0</v>
      </c>
      <c r="O41" s="289">
        <v>0</v>
      </c>
      <c r="P41" s="382">
        <f t="shared" si="2"/>
        <v>0</v>
      </c>
      <c r="Q41" s="290">
        <v>0</v>
      </c>
      <c r="R41" s="290">
        <v>0</v>
      </c>
    </row>
    <row r="42" spans="1:18" ht="12.75">
      <c r="A42" s="676"/>
      <c r="C42" s="240">
        <v>30</v>
      </c>
      <c r="D42" s="287"/>
      <c r="E42" s="287"/>
      <c r="F42" s="287"/>
      <c r="G42" s="287"/>
      <c r="H42" s="288">
        <v>0</v>
      </c>
      <c r="I42" s="288">
        <v>0</v>
      </c>
      <c r="J42" s="288">
        <v>0</v>
      </c>
      <c r="K42" s="381">
        <f t="shared" si="0"/>
        <v>0</v>
      </c>
      <c r="L42" s="288">
        <v>0</v>
      </c>
      <c r="M42" s="381">
        <f t="shared" si="1"/>
        <v>0</v>
      </c>
      <c r="N42" s="382">
        <f>M42*'ARF 4'!$I$32</f>
        <v>0</v>
      </c>
      <c r="O42" s="289">
        <v>0</v>
      </c>
      <c r="P42" s="382">
        <f t="shared" si="2"/>
        <v>0</v>
      </c>
      <c r="Q42" s="290">
        <v>0</v>
      </c>
      <c r="R42" s="290">
        <v>0</v>
      </c>
    </row>
    <row r="43" spans="1:18" ht="12.75">
      <c r="A43" s="676"/>
      <c r="C43" s="287"/>
      <c r="D43" s="287"/>
      <c r="E43" s="287"/>
      <c r="F43" s="287"/>
      <c r="G43" s="287"/>
      <c r="H43" s="288">
        <v>0</v>
      </c>
      <c r="I43" s="288">
        <v>0</v>
      </c>
      <c r="J43" s="288">
        <v>0</v>
      </c>
      <c r="K43" s="381">
        <f>I43+J43</f>
        <v>0</v>
      </c>
      <c r="L43" s="288">
        <v>0</v>
      </c>
      <c r="M43" s="381">
        <f>SUM(H43,K43,L43)</f>
        <v>0</v>
      </c>
      <c r="N43" s="382">
        <f>M43*'ARF 4'!$I$32</f>
        <v>0</v>
      </c>
      <c r="O43" s="289">
        <v>0</v>
      </c>
      <c r="P43" s="382">
        <f>N43*O43</f>
        <v>0</v>
      </c>
      <c r="Q43" s="290">
        <v>0</v>
      </c>
      <c r="R43" s="290">
        <v>0</v>
      </c>
    </row>
    <row r="44" spans="1:18" ht="29.25" customHeight="1">
      <c r="A44" s="676"/>
      <c r="C44" s="677" t="s">
        <v>316</v>
      </c>
      <c r="D44" s="678"/>
      <c r="E44" s="678"/>
      <c r="F44" s="678"/>
      <c r="G44" s="679"/>
      <c r="H44" s="381">
        <f>SUM(H13:H43)</f>
        <v>0</v>
      </c>
      <c r="I44" s="381">
        <f aca="true" t="shared" si="3" ref="I44:Q44">SUM(I13:I43)</f>
        <v>0</v>
      </c>
      <c r="J44" s="381">
        <f t="shared" si="3"/>
        <v>0</v>
      </c>
      <c r="K44" s="381">
        <f t="shared" si="3"/>
        <v>0</v>
      </c>
      <c r="L44" s="381">
        <f t="shared" si="3"/>
        <v>0</v>
      </c>
      <c r="M44" s="381">
        <f t="shared" si="3"/>
        <v>0</v>
      </c>
      <c r="N44" s="382">
        <f t="shared" si="3"/>
        <v>0</v>
      </c>
      <c r="O44" s="420"/>
      <c r="P44" s="382">
        <f t="shared" si="3"/>
        <v>0</v>
      </c>
      <c r="Q44" s="382">
        <f t="shared" si="3"/>
        <v>0</v>
      </c>
      <c r="R44" s="418"/>
    </row>
    <row r="45" spans="1:18" ht="12.75">
      <c r="A45" s="676"/>
      <c r="C45" s="765"/>
      <c r="D45" s="765"/>
      <c r="E45" s="765"/>
      <c r="F45" s="765"/>
      <c r="G45" s="765"/>
      <c r="H45" s="127"/>
      <c r="I45" s="127"/>
      <c r="J45" s="127"/>
      <c r="K45" s="127"/>
      <c r="L45" s="127"/>
      <c r="M45" s="127"/>
      <c r="N45" s="147"/>
      <c r="O45" s="147"/>
      <c r="P45" s="170"/>
      <c r="Q45" s="170"/>
      <c r="R45" s="170"/>
    </row>
    <row r="46" spans="1:18" ht="12.75">
      <c r="A46" s="676"/>
      <c r="C46" s="691"/>
      <c r="D46" s="691"/>
      <c r="E46" s="691"/>
      <c r="F46" s="691"/>
      <c r="G46" s="691"/>
      <c r="H46" s="675" t="s">
        <v>361</v>
      </c>
      <c r="I46" s="675"/>
      <c r="J46" s="675"/>
      <c r="K46" s="675"/>
      <c r="L46" s="675"/>
      <c r="M46" s="675"/>
      <c r="N46" s="675"/>
      <c r="O46" s="675"/>
      <c r="P46" s="675"/>
      <c r="Q46" s="675"/>
      <c r="R46" s="675"/>
    </row>
    <row r="47" spans="1:18" ht="5.25" customHeight="1">
      <c r="A47" s="676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48"/>
      <c r="O47" s="148"/>
      <c r="P47" s="148"/>
      <c r="Q47" s="148"/>
      <c r="R47" s="148"/>
    </row>
    <row r="48" spans="1:18" ht="6" customHeight="1">
      <c r="A48" s="67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48"/>
      <c r="O48" s="148"/>
      <c r="P48" s="148"/>
      <c r="Q48" s="148"/>
      <c r="R48" s="148"/>
    </row>
    <row r="49" spans="1:18" ht="12.75">
      <c r="A49" s="676"/>
      <c r="C49" s="687"/>
      <c r="D49" s="687"/>
      <c r="E49" s="687"/>
      <c r="F49" s="687"/>
      <c r="G49" s="687"/>
      <c r="H49" s="141"/>
      <c r="I49" s="141"/>
      <c r="J49" s="141"/>
      <c r="K49" s="141"/>
      <c r="L49" s="141"/>
      <c r="M49" s="141"/>
      <c r="N49" s="148"/>
      <c r="O49" s="148"/>
      <c r="P49" s="148"/>
      <c r="Q49" s="148"/>
      <c r="R49" s="148"/>
    </row>
    <row r="50" spans="1:18" ht="7.5" customHeight="1">
      <c r="A50" s="676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48"/>
      <c r="O50" s="148"/>
      <c r="P50" s="148"/>
      <c r="Q50" s="148"/>
      <c r="R50" s="148"/>
    </row>
  </sheetData>
  <sheetProtection formatCells="0" formatColumns="0" formatRows="0" insertRows="0"/>
  <mergeCells count="23">
    <mergeCell ref="C49:G49"/>
    <mergeCell ref="K7:K8"/>
    <mergeCell ref="Q7:Q8"/>
    <mergeCell ref="M7:M8"/>
    <mergeCell ref="N7:N9"/>
    <mergeCell ref="H46:R46"/>
    <mergeCell ref="P7:P8"/>
    <mergeCell ref="A7:A50"/>
    <mergeCell ref="C7:C9"/>
    <mergeCell ref="D7:D9"/>
    <mergeCell ref="E7:E9"/>
    <mergeCell ref="C44:G44"/>
    <mergeCell ref="O7:O9"/>
    <mergeCell ref="R7:R9"/>
    <mergeCell ref="I8:J8"/>
    <mergeCell ref="C45:G45"/>
    <mergeCell ref="C46:G46"/>
    <mergeCell ref="C1:R1"/>
    <mergeCell ref="H4:P4"/>
    <mergeCell ref="H5:P5"/>
    <mergeCell ref="F7:F9"/>
    <mergeCell ref="G7:G9"/>
    <mergeCell ref="I7:J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view="pageBreakPreview" zoomScaleSheetLayoutView="100" workbookViewId="0" topLeftCell="A1">
      <selection activeCell="I12" sqref="I12"/>
    </sheetView>
  </sheetViews>
  <sheetFormatPr defaultColWidth="9.140625" defaultRowHeight="12.75"/>
  <cols>
    <col min="1" max="1" width="2.8515625" style="0" customWidth="1"/>
    <col min="2" max="2" width="2.00390625" style="0" customWidth="1"/>
    <col min="3" max="3" width="5.57421875" style="0" customWidth="1"/>
    <col min="4" max="4" width="5.00390625" style="0" customWidth="1"/>
    <col min="5" max="5" width="4.57421875" style="0" customWidth="1"/>
    <col min="6" max="6" width="5.00390625" style="0" customWidth="1"/>
    <col min="7" max="7" width="4.8515625" style="0" customWidth="1"/>
    <col min="9" max="9" width="12.140625" style="0" customWidth="1"/>
    <col min="10" max="10" width="12.57421875" style="0" customWidth="1"/>
    <col min="11" max="11" width="13.7109375" style="0" customWidth="1"/>
    <col min="12" max="12" width="16.421875" style="0" customWidth="1"/>
    <col min="13" max="13" width="9.8515625" style="0" customWidth="1"/>
    <col min="14" max="15" width="16.7109375" style="0" customWidth="1"/>
    <col min="16" max="16" width="16.00390625" style="0" customWidth="1"/>
    <col min="17" max="17" width="1.7109375" style="0" customWidth="1"/>
  </cols>
  <sheetData>
    <row r="1" spans="3:16" ht="30.75" customHeight="1">
      <c r="C1" s="763" t="s">
        <v>258</v>
      </c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</row>
    <row r="2" ht="6" customHeight="1"/>
    <row r="3" spans="3:16" ht="10.5" customHeight="1"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</row>
    <row r="4" spans="1:16" ht="19.5">
      <c r="A4" s="137"/>
      <c r="B4" s="137"/>
      <c r="C4" s="176" t="s">
        <v>292</v>
      </c>
      <c r="D4" s="762" t="s">
        <v>234</v>
      </c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4"/>
    </row>
    <row r="5" spans="1:16" ht="19.5">
      <c r="A5" s="137"/>
      <c r="B5" s="137"/>
      <c r="C5" s="176"/>
      <c r="D5" s="762" t="s">
        <v>246</v>
      </c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4"/>
    </row>
    <row r="6" spans="3:16" ht="15" customHeight="1">
      <c r="C6" s="179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</row>
    <row r="7" spans="1:16" ht="36.75" customHeight="1">
      <c r="A7" s="676"/>
      <c r="C7" s="666" t="s">
        <v>167</v>
      </c>
      <c r="D7" s="666" t="s">
        <v>168</v>
      </c>
      <c r="E7" s="666" t="s">
        <v>170</v>
      </c>
      <c r="F7" s="666" t="s">
        <v>169</v>
      </c>
      <c r="G7" s="666" t="s">
        <v>155</v>
      </c>
      <c r="H7" s="277" t="s">
        <v>236</v>
      </c>
      <c r="I7" s="278" t="s">
        <v>250</v>
      </c>
      <c r="J7" s="277" t="s">
        <v>273</v>
      </c>
      <c r="K7" s="277" t="s">
        <v>274</v>
      </c>
      <c r="L7" s="663" t="s">
        <v>248</v>
      </c>
      <c r="M7" s="672" t="s">
        <v>237</v>
      </c>
      <c r="N7" s="672" t="s">
        <v>238</v>
      </c>
      <c r="O7" s="686" t="s">
        <v>363</v>
      </c>
      <c r="P7" s="672" t="s">
        <v>239</v>
      </c>
    </row>
    <row r="8" spans="1:16" ht="12.75">
      <c r="A8" s="676"/>
      <c r="C8" s="667"/>
      <c r="D8" s="667"/>
      <c r="E8" s="667"/>
      <c r="F8" s="667"/>
      <c r="G8" s="667"/>
      <c r="H8" s="279" t="s">
        <v>240</v>
      </c>
      <c r="I8" s="280" t="s">
        <v>362</v>
      </c>
      <c r="J8" s="280" t="s">
        <v>251</v>
      </c>
      <c r="K8" s="281" t="s">
        <v>252</v>
      </c>
      <c r="L8" s="664"/>
      <c r="M8" s="673"/>
      <c r="N8" s="673"/>
      <c r="O8" s="673"/>
      <c r="P8" s="673"/>
    </row>
    <row r="9" spans="1:16" ht="12.75">
      <c r="A9" s="676"/>
      <c r="C9" s="668"/>
      <c r="D9" s="668"/>
      <c r="E9" s="668"/>
      <c r="F9" s="668"/>
      <c r="G9" s="668"/>
      <c r="H9" s="282" t="s">
        <v>243</v>
      </c>
      <c r="I9" s="415" t="s">
        <v>171</v>
      </c>
      <c r="J9" s="284"/>
      <c r="K9" s="283" t="s">
        <v>173</v>
      </c>
      <c r="L9" s="671"/>
      <c r="M9" s="674"/>
      <c r="N9" s="283" t="s">
        <v>247</v>
      </c>
      <c r="O9" s="283"/>
      <c r="P9" s="674"/>
    </row>
    <row r="10" spans="1:16" ht="6" customHeight="1">
      <c r="A10" s="676"/>
      <c r="C10" s="285"/>
      <c r="D10" s="286"/>
      <c r="E10" s="286"/>
      <c r="F10" s="286"/>
      <c r="G10" s="286"/>
      <c r="H10" s="212"/>
      <c r="I10" s="212"/>
      <c r="J10" s="199"/>
      <c r="K10" s="199"/>
      <c r="L10" s="199"/>
      <c r="M10" s="199"/>
      <c r="N10" s="199"/>
      <c r="O10" s="199"/>
      <c r="P10" s="199"/>
    </row>
    <row r="11" spans="1:16" ht="12.75">
      <c r="A11" s="676"/>
      <c r="B11" s="102"/>
      <c r="C11" s="209">
        <v>1</v>
      </c>
      <c r="D11" s="209">
        <v>2</v>
      </c>
      <c r="E11" s="209">
        <v>3</v>
      </c>
      <c r="F11" s="209">
        <v>4</v>
      </c>
      <c r="G11" s="209">
        <v>5</v>
      </c>
      <c r="H11" s="209">
        <v>6</v>
      </c>
      <c r="I11" s="209">
        <v>7</v>
      </c>
      <c r="J11" s="209">
        <v>8</v>
      </c>
      <c r="K11" s="209">
        <v>9</v>
      </c>
      <c r="L11" s="209">
        <v>10</v>
      </c>
      <c r="M11" s="209">
        <v>11</v>
      </c>
      <c r="N11" s="209">
        <v>12</v>
      </c>
      <c r="O11" s="209">
        <v>13</v>
      </c>
      <c r="P11" s="209">
        <v>14</v>
      </c>
    </row>
    <row r="12" spans="1:16" ht="6.75" customHeight="1">
      <c r="A12" s="676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308"/>
      <c r="O12" s="308"/>
      <c r="P12" s="199"/>
    </row>
    <row r="13" spans="1:16" ht="12.75">
      <c r="A13" s="676"/>
      <c r="C13" s="240">
        <v>1</v>
      </c>
      <c r="D13" s="287"/>
      <c r="E13" s="287"/>
      <c r="F13" s="287"/>
      <c r="G13" s="287"/>
      <c r="H13" s="288">
        <v>0</v>
      </c>
      <c r="I13" s="288">
        <v>0</v>
      </c>
      <c r="J13" s="288">
        <v>0</v>
      </c>
      <c r="K13" s="381">
        <f>H13+0.7*(I13+J13)</f>
        <v>0</v>
      </c>
      <c r="L13" s="382">
        <f>K13*'ARF 5 '!$I$26</f>
        <v>0</v>
      </c>
      <c r="M13" s="289">
        <v>0</v>
      </c>
      <c r="N13" s="382">
        <f>L13*M13</f>
        <v>0</v>
      </c>
      <c r="O13" s="290">
        <v>0</v>
      </c>
      <c r="P13" s="290">
        <v>0</v>
      </c>
    </row>
    <row r="14" spans="1:16" ht="12.75">
      <c r="A14" s="676"/>
      <c r="C14" s="240">
        <v>2</v>
      </c>
      <c r="D14" s="287"/>
      <c r="E14" s="287"/>
      <c r="F14" s="287"/>
      <c r="G14" s="287"/>
      <c r="H14" s="288">
        <v>0</v>
      </c>
      <c r="I14" s="288">
        <v>0</v>
      </c>
      <c r="J14" s="288">
        <v>0</v>
      </c>
      <c r="K14" s="381">
        <f aca="true" t="shared" si="0" ref="K14:K42">H14+0.7*(I14+J14)</f>
        <v>0</v>
      </c>
      <c r="L14" s="382">
        <f>K14*'ARF 5 '!$I$26</f>
        <v>0</v>
      </c>
      <c r="M14" s="289">
        <v>0</v>
      </c>
      <c r="N14" s="382">
        <f aca="true" t="shared" si="1" ref="N14:N42">L14*M14</f>
        <v>0</v>
      </c>
      <c r="O14" s="290">
        <v>0</v>
      </c>
      <c r="P14" s="290">
        <v>0</v>
      </c>
    </row>
    <row r="15" spans="1:16" ht="12.75">
      <c r="A15" s="676"/>
      <c r="C15" s="240">
        <v>3</v>
      </c>
      <c r="D15" s="287"/>
      <c r="E15" s="287"/>
      <c r="F15" s="287"/>
      <c r="G15" s="287"/>
      <c r="H15" s="288">
        <v>0</v>
      </c>
      <c r="I15" s="288">
        <v>0</v>
      </c>
      <c r="J15" s="288">
        <v>0</v>
      </c>
      <c r="K15" s="381">
        <f t="shared" si="0"/>
        <v>0</v>
      </c>
      <c r="L15" s="382">
        <f>K15*'ARF 5 '!$I$26</f>
        <v>0</v>
      </c>
      <c r="M15" s="289">
        <v>0</v>
      </c>
      <c r="N15" s="382">
        <f t="shared" si="1"/>
        <v>0</v>
      </c>
      <c r="O15" s="290">
        <v>0</v>
      </c>
      <c r="P15" s="290">
        <v>0</v>
      </c>
    </row>
    <row r="16" spans="1:16" ht="12.75">
      <c r="A16" s="676"/>
      <c r="C16" s="240">
        <v>4</v>
      </c>
      <c r="D16" s="287"/>
      <c r="E16" s="287"/>
      <c r="F16" s="287"/>
      <c r="G16" s="287"/>
      <c r="H16" s="288">
        <v>0</v>
      </c>
      <c r="I16" s="288">
        <v>0</v>
      </c>
      <c r="J16" s="288">
        <v>0</v>
      </c>
      <c r="K16" s="381">
        <f t="shared" si="0"/>
        <v>0</v>
      </c>
      <c r="L16" s="382">
        <f>K16*'ARF 5 '!$I$26</f>
        <v>0</v>
      </c>
      <c r="M16" s="289">
        <v>0</v>
      </c>
      <c r="N16" s="382">
        <f t="shared" si="1"/>
        <v>0</v>
      </c>
      <c r="O16" s="290">
        <v>0</v>
      </c>
      <c r="P16" s="290">
        <v>0</v>
      </c>
    </row>
    <row r="17" spans="1:16" ht="12.75">
      <c r="A17" s="676"/>
      <c r="C17" s="240">
        <v>5</v>
      </c>
      <c r="D17" s="287"/>
      <c r="E17" s="287"/>
      <c r="F17" s="287"/>
      <c r="G17" s="287"/>
      <c r="H17" s="288">
        <v>0</v>
      </c>
      <c r="I17" s="288">
        <v>0</v>
      </c>
      <c r="J17" s="288">
        <v>0</v>
      </c>
      <c r="K17" s="381">
        <f t="shared" si="0"/>
        <v>0</v>
      </c>
      <c r="L17" s="382">
        <f>K17*'ARF 5 '!$I$26</f>
        <v>0</v>
      </c>
      <c r="M17" s="289">
        <v>0</v>
      </c>
      <c r="N17" s="382">
        <f t="shared" si="1"/>
        <v>0</v>
      </c>
      <c r="O17" s="290">
        <v>0</v>
      </c>
      <c r="P17" s="290">
        <v>0</v>
      </c>
    </row>
    <row r="18" spans="1:16" ht="12.75">
      <c r="A18" s="676"/>
      <c r="C18" s="240">
        <v>6</v>
      </c>
      <c r="D18" s="287"/>
      <c r="E18" s="287"/>
      <c r="F18" s="287"/>
      <c r="G18" s="287"/>
      <c r="H18" s="288">
        <v>0</v>
      </c>
      <c r="I18" s="288">
        <v>0</v>
      </c>
      <c r="J18" s="288">
        <v>0</v>
      </c>
      <c r="K18" s="381">
        <f t="shared" si="0"/>
        <v>0</v>
      </c>
      <c r="L18" s="382">
        <f>K18*'ARF 5 '!$I$26</f>
        <v>0</v>
      </c>
      <c r="M18" s="289">
        <v>0</v>
      </c>
      <c r="N18" s="382">
        <f t="shared" si="1"/>
        <v>0</v>
      </c>
      <c r="O18" s="290">
        <v>0</v>
      </c>
      <c r="P18" s="290">
        <v>0</v>
      </c>
    </row>
    <row r="19" spans="1:16" ht="12.75">
      <c r="A19" s="676"/>
      <c r="C19" s="240">
        <v>7</v>
      </c>
      <c r="D19" s="287"/>
      <c r="E19" s="287"/>
      <c r="F19" s="287"/>
      <c r="G19" s="287"/>
      <c r="H19" s="288">
        <v>0</v>
      </c>
      <c r="I19" s="288">
        <v>0</v>
      </c>
      <c r="J19" s="288">
        <v>0</v>
      </c>
      <c r="K19" s="381">
        <f t="shared" si="0"/>
        <v>0</v>
      </c>
      <c r="L19" s="382">
        <f>K19*'ARF 5 '!$I$26</f>
        <v>0</v>
      </c>
      <c r="M19" s="289">
        <v>0</v>
      </c>
      <c r="N19" s="382">
        <f t="shared" si="1"/>
        <v>0</v>
      </c>
      <c r="O19" s="290">
        <v>0</v>
      </c>
      <c r="P19" s="290">
        <v>0</v>
      </c>
    </row>
    <row r="20" spans="1:16" ht="12.75">
      <c r="A20" s="676"/>
      <c r="C20" s="240">
        <v>8</v>
      </c>
      <c r="D20" s="287"/>
      <c r="E20" s="287"/>
      <c r="F20" s="287"/>
      <c r="G20" s="287"/>
      <c r="H20" s="288">
        <v>0</v>
      </c>
      <c r="I20" s="288">
        <v>0</v>
      </c>
      <c r="J20" s="288">
        <v>0</v>
      </c>
      <c r="K20" s="381">
        <f t="shared" si="0"/>
        <v>0</v>
      </c>
      <c r="L20" s="382">
        <f>K20*'ARF 5 '!$I$26</f>
        <v>0</v>
      </c>
      <c r="M20" s="289">
        <v>0</v>
      </c>
      <c r="N20" s="382">
        <f t="shared" si="1"/>
        <v>0</v>
      </c>
      <c r="O20" s="290">
        <v>0</v>
      </c>
      <c r="P20" s="290">
        <v>0</v>
      </c>
    </row>
    <row r="21" spans="1:16" ht="12.75">
      <c r="A21" s="676"/>
      <c r="C21" s="240">
        <v>9</v>
      </c>
      <c r="D21" s="287"/>
      <c r="E21" s="287"/>
      <c r="F21" s="287"/>
      <c r="G21" s="287"/>
      <c r="H21" s="288">
        <v>0</v>
      </c>
      <c r="I21" s="288">
        <v>0</v>
      </c>
      <c r="J21" s="288">
        <v>0</v>
      </c>
      <c r="K21" s="381">
        <f t="shared" si="0"/>
        <v>0</v>
      </c>
      <c r="L21" s="382">
        <f>K21*'ARF 5 '!$I$26</f>
        <v>0</v>
      </c>
      <c r="M21" s="289">
        <v>0</v>
      </c>
      <c r="N21" s="382">
        <f t="shared" si="1"/>
        <v>0</v>
      </c>
      <c r="O21" s="290">
        <v>0</v>
      </c>
      <c r="P21" s="290">
        <v>0</v>
      </c>
    </row>
    <row r="22" spans="1:16" ht="12.75">
      <c r="A22" s="676"/>
      <c r="C22" s="240">
        <v>10</v>
      </c>
      <c r="D22" s="287"/>
      <c r="E22" s="287"/>
      <c r="F22" s="287"/>
      <c r="G22" s="287"/>
      <c r="H22" s="288">
        <v>0</v>
      </c>
      <c r="I22" s="288">
        <v>0</v>
      </c>
      <c r="J22" s="288">
        <v>0</v>
      </c>
      <c r="K22" s="381">
        <f t="shared" si="0"/>
        <v>0</v>
      </c>
      <c r="L22" s="382">
        <f>K22*'ARF 5 '!$I$26</f>
        <v>0</v>
      </c>
      <c r="M22" s="289">
        <v>0</v>
      </c>
      <c r="N22" s="382">
        <f t="shared" si="1"/>
        <v>0</v>
      </c>
      <c r="O22" s="290">
        <v>0</v>
      </c>
      <c r="P22" s="290">
        <v>0</v>
      </c>
    </row>
    <row r="23" spans="1:16" ht="12.75">
      <c r="A23" s="676"/>
      <c r="C23" s="240">
        <v>11</v>
      </c>
      <c r="D23" s="287"/>
      <c r="E23" s="287"/>
      <c r="F23" s="287"/>
      <c r="G23" s="287"/>
      <c r="H23" s="288">
        <v>0</v>
      </c>
      <c r="I23" s="288">
        <v>0</v>
      </c>
      <c r="J23" s="288">
        <v>0</v>
      </c>
      <c r="K23" s="381">
        <f t="shared" si="0"/>
        <v>0</v>
      </c>
      <c r="L23" s="382">
        <f>K23*'ARF 5 '!$I$26</f>
        <v>0</v>
      </c>
      <c r="M23" s="289">
        <v>0</v>
      </c>
      <c r="N23" s="382">
        <f t="shared" si="1"/>
        <v>0</v>
      </c>
      <c r="O23" s="290">
        <v>0</v>
      </c>
      <c r="P23" s="290">
        <v>0</v>
      </c>
    </row>
    <row r="24" spans="1:16" ht="12.75">
      <c r="A24" s="676"/>
      <c r="C24" s="240">
        <v>12</v>
      </c>
      <c r="D24" s="287"/>
      <c r="E24" s="287"/>
      <c r="F24" s="287"/>
      <c r="G24" s="287"/>
      <c r="H24" s="288">
        <v>0</v>
      </c>
      <c r="I24" s="288">
        <v>0</v>
      </c>
      <c r="J24" s="288">
        <v>0</v>
      </c>
      <c r="K24" s="381">
        <f t="shared" si="0"/>
        <v>0</v>
      </c>
      <c r="L24" s="382">
        <f>K24*'ARF 5 '!$I$26</f>
        <v>0</v>
      </c>
      <c r="M24" s="289">
        <v>0</v>
      </c>
      <c r="N24" s="382">
        <f t="shared" si="1"/>
        <v>0</v>
      </c>
      <c r="O24" s="290">
        <v>0</v>
      </c>
      <c r="P24" s="290">
        <v>0</v>
      </c>
    </row>
    <row r="25" spans="1:16" ht="12.75">
      <c r="A25" s="676"/>
      <c r="C25" s="240">
        <v>13</v>
      </c>
      <c r="D25" s="287"/>
      <c r="E25" s="287"/>
      <c r="F25" s="287"/>
      <c r="G25" s="287"/>
      <c r="H25" s="288">
        <v>0</v>
      </c>
      <c r="I25" s="288">
        <v>0</v>
      </c>
      <c r="J25" s="288">
        <v>0</v>
      </c>
      <c r="K25" s="381">
        <f t="shared" si="0"/>
        <v>0</v>
      </c>
      <c r="L25" s="382">
        <f>K25*'ARF 5 '!$I$26</f>
        <v>0</v>
      </c>
      <c r="M25" s="289">
        <v>0</v>
      </c>
      <c r="N25" s="382">
        <f t="shared" si="1"/>
        <v>0</v>
      </c>
      <c r="O25" s="290">
        <v>0</v>
      </c>
      <c r="P25" s="290">
        <v>0</v>
      </c>
    </row>
    <row r="26" spans="1:16" ht="12.75">
      <c r="A26" s="676"/>
      <c r="C26" s="240">
        <v>14</v>
      </c>
      <c r="D26" s="287"/>
      <c r="E26" s="287"/>
      <c r="F26" s="287"/>
      <c r="G26" s="287"/>
      <c r="H26" s="288">
        <v>0</v>
      </c>
      <c r="I26" s="288">
        <v>0</v>
      </c>
      <c r="J26" s="288">
        <v>0</v>
      </c>
      <c r="K26" s="381">
        <f t="shared" si="0"/>
        <v>0</v>
      </c>
      <c r="L26" s="382">
        <f>K26*'ARF 5 '!$I$26</f>
        <v>0</v>
      </c>
      <c r="M26" s="289">
        <v>0</v>
      </c>
      <c r="N26" s="382">
        <f t="shared" si="1"/>
        <v>0</v>
      </c>
      <c r="O26" s="290">
        <v>0</v>
      </c>
      <c r="P26" s="290">
        <v>0</v>
      </c>
    </row>
    <row r="27" spans="1:16" ht="12.75">
      <c r="A27" s="676"/>
      <c r="C27" s="240">
        <v>15</v>
      </c>
      <c r="D27" s="287"/>
      <c r="E27" s="287"/>
      <c r="F27" s="287"/>
      <c r="G27" s="287"/>
      <c r="H27" s="288">
        <v>0</v>
      </c>
      <c r="I27" s="288">
        <v>0</v>
      </c>
      <c r="J27" s="288">
        <v>0</v>
      </c>
      <c r="K27" s="381">
        <f t="shared" si="0"/>
        <v>0</v>
      </c>
      <c r="L27" s="382">
        <f>K27*'ARF 5 '!$I$26</f>
        <v>0</v>
      </c>
      <c r="M27" s="289">
        <v>0</v>
      </c>
      <c r="N27" s="382">
        <f t="shared" si="1"/>
        <v>0</v>
      </c>
      <c r="O27" s="290">
        <v>0</v>
      </c>
      <c r="P27" s="290">
        <v>0</v>
      </c>
    </row>
    <row r="28" spans="1:16" ht="12.75">
      <c r="A28" s="676"/>
      <c r="C28" s="240">
        <v>16</v>
      </c>
      <c r="D28" s="287"/>
      <c r="E28" s="287"/>
      <c r="F28" s="287"/>
      <c r="G28" s="287"/>
      <c r="H28" s="288">
        <v>0</v>
      </c>
      <c r="I28" s="288">
        <v>0</v>
      </c>
      <c r="J28" s="288">
        <v>0</v>
      </c>
      <c r="K28" s="381">
        <f t="shared" si="0"/>
        <v>0</v>
      </c>
      <c r="L28" s="382">
        <f>K28*'ARF 5 '!$I$26</f>
        <v>0</v>
      </c>
      <c r="M28" s="289">
        <v>0</v>
      </c>
      <c r="N28" s="382">
        <f t="shared" si="1"/>
        <v>0</v>
      </c>
      <c r="O28" s="290">
        <v>0</v>
      </c>
      <c r="P28" s="290">
        <v>0</v>
      </c>
    </row>
    <row r="29" spans="1:16" ht="12.75">
      <c r="A29" s="676"/>
      <c r="C29" s="240">
        <v>17</v>
      </c>
      <c r="D29" s="287"/>
      <c r="E29" s="287"/>
      <c r="F29" s="287"/>
      <c r="G29" s="287"/>
      <c r="H29" s="288">
        <v>0</v>
      </c>
      <c r="I29" s="288">
        <v>0</v>
      </c>
      <c r="J29" s="288">
        <v>0</v>
      </c>
      <c r="K29" s="381">
        <f t="shared" si="0"/>
        <v>0</v>
      </c>
      <c r="L29" s="382">
        <f>K29*'ARF 5 '!$I$26</f>
        <v>0</v>
      </c>
      <c r="M29" s="289">
        <v>0</v>
      </c>
      <c r="N29" s="382">
        <f t="shared" si="1"/>
        <v>0</v>
      </c>
      <c r="O29" s="290">
        <v>0</v>
      </c>
      <c r="P29" s="290">
        <v>0</v>
      </c>
    </row>
    <row r="30" spans="1:16" ht="12.75">
      <c r="A30" s="676"/>
      <c r="C30" s="240">
        <v>18</v>
      </c>
      <c r="D30" s="287"/>
      <c r="E30" s="287"/>
      <c r="F30" s="287"/>
      <c r="G30" s="287"/>
      <c r="H30" s="288">
        <v>0</v>
      </c>
      <c r="I30" s="288">
        <v>0</v>
      </c>
      <c r="J30" s="288">
        <v>0</v>
      </c>
      <c r="K30" s="381">
        <f t="shared" si="0"/>
        <v>0</v>
      </c>
      <c r="L30" s="382">
        <f>K30*'ARF 5 '!$I$26</f>
        <v>0</v>
      </c>
      <c r="M30" s="289">
        <v>0</v>
      </c>
      <c r="N30" s="382">
        <f t="shared" si="1"/>
        <v>0</v>
      </c>
      <c r="O30" s="290">
        <v>0</v>
      </c>
      <c r="P30" s="290">
        <v>0</v>
      </c>
    </row>
    <row r="31" spans="1:16" ht="12.75">
      <c r="A31" s="676"/>
      <c r="C31" s="240">
        <v>19</v>
      </c>
      <c r="D31" s="287"/>
      <c r="E31" s="287"/>
      <c r="F31" s="287"/>
      <c r="G31" s="287"/>
      <c r="H31" s="288">
        <v>0</v>
      </c>
      <c r="I31" s="288">
        <v>0</v>
      </c>
      <c r="J31" s="288">
        <v>0</v>
      </c>
      <c r="K31" s="381">
        <f t="shared" si="0"/>
        <v>0</v>
      </c>
      <c r="L31" s="382">
        <f>K31*'ARF 5 '!$I$26</f>
        <v>0</v>
      </c>
      <c r="M31" s="289">
        <v>0</v>
      </c>
      <c r="N31" s="382">
        <f t="shared" si="1"/>
        <v>0</v>
      </c>
      <c r="O31" s="290">
        <v>0</v>
      </c>
      <c r="P31" s="290">
        <v>0</v>
      </c>
    </row>
    <row r="32" spans="1:16" ht="12.75">
      <c r="A32" s="676"/>
      <c r="C32" s="240">
        <v>20</v>
      </c>
      <c r="D32" s="287"/>
      <c r="E32" s="287"/>
      <c r="F32" s="287"/>
      <c r="G32" s="287"/>
      <c r="H32" s="288">
        <v>0</v>
      </c>
      <c r="I32" s="288">
        <v>0</v>
      </c>
      <c r="J32" s="288">
        <v>0</v>
      </c>
      <c r="K32" s="381">
        <f t="shared" si="0"/>
        <v>0</v>
      </c>
      <c r="L32" s="382">
        <f>K32*'ARF 5 '!$I$26</f>
        <v>0</v>
      </c>
      <c r="M32" s="289">
        <v>0</v>
      </c>
      <c r="N32" s="382">
        <f t="shared" si="1"/>
        <v>0</v>
      </c>
      <c r="O32" s="290">
        <v>0</v>
      </c>
      <c r="P32" s="290">
        <v>0</v>
      </c>
    </row>
    <row r="33" spans="1:16" ht="12.75">
      <c r="A33" s="676"/>
      <c r="C33" s="240">
        <v>21</v>
      </c>
      <c r="D33" s="287"/>
      <c r="E33" s="287"/>
      <c r="F33" s="287"/>
      <c r="G33" s="287"/>
      <c r="H33" s="288">
        <v>0</v>
      </c>
      <c r="I33" s="288">
        <v>0</v>
      </c>
      <c r="J33" s="288">
        <v>0</v>
      </c>
      <c r="K33" s="381">
        <f t="shared" si="0"/>
        <v>0</v>
      </c>
      <c r="L33" s="382">
        <f>K33*'ARF 5 '!$I$26</f>
        <v>0</v>
      </c>
      <c r="M33" s="289">
        <v>0</v>
      </c>
      <c r="N33" s="382">
        <f t="shared" si="1"/>
        <v>0</v>
      </c>
      <c r="O33" s="290">
        <v>0</v>
      </c>
      <c r="P33" s="290">
        <v>0</v>
      </c>
    </row>
    <row r="34" spans="1:16" ht="12.75">
      <c r="A34" s="676"/>
      <c r="C34" s="240">
        <v>22</v>
      </c>
      <c r="D34" s="287"/>
      <c r="E34" s="287"/>
      <c r="F34" s="287"/>
      <c r="G34" s="287"/>
      <c r="H34" s="288">
        <v>0</v>
      </c>
      <c r="I34" s="288">
        <v>0</v>
      </c>
      <c r="J34" s="288">
        <v>0</v>
      </c>
      <c r="K34" s="381">
        <f t="shared" si="0"/>
        <v>0</v>
      </c>
      <c r="L34" s="382">
        <f>K34*'ARF 5 '!$I$26</f>
        <v>0</v>
      </c>
      <c r="M34" s="289">
        <v>0</v>
      </c>
      <c r="N34" s="382">
        <f t="shared" si="1"/>
        <v>0</v>
      </c>
      <c r="O34" s="290">
        <v>0</v>
      </c>
      <c r="P34" s="290">
        <v>0</v>
      </c>
    </row>
    <row r="35" spans="1:16" ht="12.75">
      <c r="A35" s="676"/>
      <c r="C35" s="240">
        <v>23</v>
      </c>
      <c r="D35" s="287"/>
      <c r="E35" s="287"/>
      <c r="F35" s="287"/>
      <c r="G35" s="287"/>
      <c r="H35" s="288">
        <v>0</v>
      </c>
      <c r="I35" s="288">
        <v>0</v>
      </c>
      <c r="J35" s="288">
        <v>0</v>
      </c>
      <c r="K35" s="381">
        <f t="shared" si="0"/>
        <v>0</v>
      </c>
      <c r="L35" s="382">
        <f>K35*'ARF 5 '!$I$26</f>
        <v>0</v>
      </c>
      <c r="M35" s="289">
        <v>0</v>
      </c>
      <c r="N35" s="382">
        <f t="shared" si="1"/>
        <v>0</v>
      </c>
      <c r="O35" s="290">
        <v>0</v>
      </c>
      <c r="P35" s="290">
        <v>0</v>
      </c>
    </row>
    <row r="36" spans="1:16" ht="12.75">
      <c r="A36" s="676"/>
      <c r="C36" s="240">
        <v>24</v>
      </c>
      <c r="D36" s="287"/>
      <c r="E36" s="287"/>
      <c r="F36" s="287"/>
      <c r="G36" s="287"/>
      <c r="H36" s="288">
        <v>0</v>
      </c>
      <c r="I36" s="288">
        <v>0</v>
      </c>
      <c r="J36" s="288">
        <v>0</v>
      </c>
      <c r="K36" s="381">
        <f t="shared" si="0"/>
        <v>0</v>
      </c>
      <c r="L36" s="382">
        <f>K36*'ARF 5 '!$I$26</f>
        <v>0</v>
      </c>
      <c r="M36" s="289">
        <v>0</v>
      </c>
      <c r="N36" s="382">
        <f t="shared" si="1"/>
        <v>0</v>
      </c>
      <c r="O36" s="290">
        <v>0</v>
      </c>
      <c r="P36" s="290">
        <v>0</v>
      </c>
    </row>
    <row r="37" spans="1:16" ht="12.75">
      <c r="A37" s="676"/>
      <c r="C37" s="240">
        <v>25</v>
      </c>
      <c r="D37" s="287"/>
      <c r="E37" s="287"/>
      <c r="F37" s="287"/>
      <c r="G37" s="287"/>
      <c r="H37" s="288">
        <v>0</v>
      </c>
      <c r="I37" s="288">
        <v>0</v>
      </c>
      <c r="J37" s="288">
        <v>0</v>
      </c>
      <c r="K37" s="381">
        <f t="shared" si="0"/>
        <v>0</v>
      </c>
      <c r="L37" s="382">
        <f>K37*'ARF 5 '!$I$26</f>
        <v>0</v>
      </c>
      <c r="M37" s="289">
        <v>0</v>
      </c>
      <c r="N37" s="382">
        <f t="shared" si="1"/>
        <v>0</v>
      </c>
      <c r="O37" s="290">
        <v>0</v>
      </c>
      <c r="P37" s="290">
        <v>0</v>
      </c>
    </row>
    <row r="38" spans="1:16" ht="12.75">
      <c r="A38" s="676"/>
      <c r="C38" s="240">
        <v>26</v>
      </c>
      <c r="D38" s="287"/>
      <c r="E38" s="287"/>
      <c r="F38" s="287"/>
      <c r="G38" s="287"/>
      <c r="H38" s="288">
        <v>0</v>
      </c>
      <c r="I38" s="288">
        <v>0</v>
      </c>
      <c r="J38" s="288">
        <v>0</v>
      </c>
      <c r="K38" s="381">
        <f t="shared" si="0"/>
        <v>0</v>
      </c>
      <c r="L38" s="382">
        <f>K38*'ARF 5 '!$I$26</f>
        <v>0</v>
      </c>
      <c r="M38" s="289">
        <v>0</v>
      </c>
      <c r="N38" s="382">
        <f t="shared" si="1"/>
        <v>0</v>
      </c>
      <c r="O38" s="290">
        <v>0</v>
      </c>
      <c r="P38" s="290">
        <v>0</v>
      </c>
    </row>
    <row r="39" spans="1:16" ht="12.75">
      <c r="A39" s="676"/>
      <c r="C39" s="240">
        <v>27</v>
      </c>
      <c r="D39" s="287"/>
      <c r="E39" s="287"/>
      <c r="F39" s="287"/>
      <c r="G39" s="287"/>
      <c r="H39" s="288">
        <v>0</v>
      </c>
      <c r="I39" s="288">
        <v>0</v>
      </c>
      <c r="J39" s="288">
        <v>0</v>
      </c>
      <c r="K39" s="381">
        <f t="shared" si="0"/>
        <v>0</v>
      </c>
      <c r="L39" s="382">
        <f>K39*'ARF 5 '!$I$26</f>
        <v>0</v>
      </c>
      <c r="M39" s="289">
        <v>0</v>
      </c>
      <c r="N39" s="382">
        <f t="shared" si="1"/>
        <v>0</v>
      </c>
      <c r="O39" s="290">
        <v>0</v>
      </c>
      <c r="P39" s="290">
        <v>0</v>
      </c>
    </row>
    <row r="40" spans="1:16" ht="12.75">
      <c r="A40" s="676"/>
      <c r="C40" s="240">
        <v>28</v>
      </c>
      <c r="D40" s="287"/>
      <c r="E40" s="287"/>
      <c r="F40" s="287"/>
      <c r="G40" s="287"/>
      <c r="H40" s="288">
        <v>0</v>
      </c>
      <c r="I40" s="288">
        <v>0</v>
      </c>
      <c r="J40" s="288">
        <v>0</v>
      </c>
      <c r="K40" s="381">
        <f t="shared" si="0"/>
        <v>0</v>
      </c>
      <c r="L40" s="382">
        <f>K40*'ARF 5 '!$I$26</f>
        <v>0</v>
      </c>
      <c r="M40" s="289">
        <v>0</v>
      </c>
      <c r="N40" s="382">
        <f t="shared" si="1"/>
        <v>0</v>
      </c>
      <c r="O40" s="290">
        <v>0</v>
      </c>
      <c r="P40" s="290">
        <v>0</v>
      </c>
    </row>
    <row r="41" spans="1:16" ht="12.75">
      <c r="A41" s="676"/>
      <c r="C41" s="240">
        <v>29</v>
      </c>
      <c r="D41" s="287"/>
      <c r="E41" s="287"/>
      <c r="F41" s="287"/>
      <c r="G41" s="287"/>
      <c r="H41" s="288">
        <v>0</v>
      </c>
      <c r="I41" s="288">
        <v>0</v>
      </c>
      <c r="J41" s="288">
        <v>0</v>
      </c>
      <c r="K41" s="381">
        <f t="shared" si="0"/>
        <v>0</v>
      </c>
      <c r="L41" s="382">
        <f>K41*'ARF 5 '!$I$26</f>
        <v>0</v>
      </c>
      <c r="M41" s="289">
        <v>0</v>
      </c>
      <c r="N41" s="382">
        <f t="shared" si="1"/>
        <v>0</v>
      </c>
      <c r="O41" s="290">
        <v>0</v>
      </c>
      <c r="P41" s="290">
        <v>0</v>
      </c>
    </row>
    <row r="42" spans="1:16" ht="12.75">
      <c r="A42" s="676"/>
      <c r="C42" s="240">
        <v>30</v>
      </c>
      <c r="D42" s="287"/>
      <c r="E42" s="287"/>
      <c r="F42" s="287"/>
      <c r="G42" s="287"/>
      <c r="H42" s="288">
        <v>0</v>
      </c>
      <c r="I42" s="288">
        <v>0</v>
      </c>
      <c r="J42" s="288">
        <v>0</v>
      </c>
      <c r="K42" s="381">
        <f t="shared" si="0"/>
        <v>0</v>
      </c>
      <c r="L42" s="382">
        <f>K42*'ARF 5 '!$I$26</f>
        <v>0</v>
      </c>
      <c r="M42" s="289">
        <v>0</v>
      </c>
      <c r="N42" s="382">
        <f t="shared" si="1"/>
        <v>0</v>
      </c>
      <c r="O42" s="290">
        <v>0</v>
      </c>
      <c r="P42" s="290">
        <v>0</v>
      </c>
    </row>
    <row r="43" spans="1:16" ht="12.75">
      <c r="A43" s="676"/>
      <c r="C43" s="287"/>
      <c r="D43" s="287"/>
      <c r="E43" s="287"/>
      <c r="F43" s="287"/>
      <c r="G43" s="287"/>
      <c r="H43" s="288">
        <v>0</v>
      </c>
      <c r="I43" s="288">
        <v>0</v>
      </c>
      <c r="J43" s="288">
        <v>0</v>
      </c>
      <c r="K43" s="381">
        <f>H43+0.7*(I43+J43)</f>
        <v>0</v>
      </c>
      <c r="L43" s="382">
        <f>K43*'ARF 5 '!$I$26</f>
        <v>0</v>
      </c>
      <c r="M43" s="289">
        <v>0</v>
      </c>
      <c r="N43" s="382">
        <f>L43*M43</f>
        <v>0</v>
      </c>
      <c r="O43" s="290">
        <v>0</v>
      </c>
      <c r="P43" s="290">
        <v>0</v>
      </c>
    </row>
    <row r="44" spans="1:16" ht="25.5" customHeight="1">
      <c r="A44" s="676"/>
      <c r="C44" s="677" t="s">
        <v>316</v>
      </c>
      <c r="D44" s="678"/>
      <c r="E44" s="678"/>
      <c r="F44" s="678"/>
      <c r="G44" s="679"/>
      <c r="H44" s="381">
        <f>SUM(H13:H43)</f>
        <v>0</v>
      </c>
      <c r="I44" s="381">
        <f aca="true" t="shared" si="2" ref="I44:O44">SUM(I13:I43)</f>
        <v>0</v>
      </c>
      <c r="J44" s="381">
        <f t="shared" si="2"/>
        <v>0</v>
      </c>
      <c r="K44" s="381">
        <f t="shared" si="2"/>
        <v>0</v>
      </c>
      <c r="L44" s="382">
        <f t="shared" si="2"/>
        <v>0</v>
      </c>
      <c r="M44" s="420"/>
      <c r="N44" s="382">
        <f t="shared" si="2"/>
        <v>0</v>
      </c>
      <c r="O44" s="382">
        <f t="shared" si="2"/>
        <v>0</v>
      </c>
      <c r="P44" s="418"/>
    </row>
    <row r="45" spans="1:16" ht="12.75">
      <c r="A45" s="676"/>
      <c r="C45" s="680"/>
      <c r="D45" s="680"/>
      <c r="E45" s="680"/>
      <c r="F45" s="680"/>
      <c r="G45" s="680"/>
      <c r="H45" s="291"/>
      <c r="I45" s="291"/>
      <c r="J45" s="291"/>
      <c r="K45" s="291"/>
      <c r="L45" s="292"/>
      <c r="M45" s="292"/>
      <c r="N45" s="324"/>
      <c r="O45" s="324"/>
      <c r="P45" s="292"/>
    </row>
    <row r="46" spans="1:18" ht="12.75">
      <c r="A46" s="676"/>
      <c r="C46" s="691"/>
      <c r="D46" s="691"/>
      <c r="E46" s="691"/>
      <c r="F46" s="691"/>
      <c r="G46" s="691"/>
      <c r="H46" s="675" t="s">
        <v>361</v>
      </c>
      <c r="I46" s="675"/>
      <c r="J46" s="675"/>
      <c r="K46" s="675"/>
      <c r="L46" s="675"/>
      <c r="M46" s="675"/>
      <c r="N46" s="675"/>
      <c r="O46" s="675"/>
      <c r="P46" s="675"/>
      <c r="Q46" s="414"/>
      <c r="R46" s="414"/>
    </row>
    <row r="47" spans="1:16" ht="5.25" customHeight="1">
      <c r="A47" s="676"/>
      <c r="C47" s="133"/>
      <c r="D47" s="133"/>
      <c r="E47" s="133"/>
      <c r="F47" s="133"/>
      <c r="G47" s="133"/>
      <c r="H47" s="133"/>
      <c r="I47" s="133"/>
      <c r="J47" s="133"/>
      <c r="K47" s="133"/>
      <c r="L47" s="148"/>
      <c r="M47" s="148"/>
      <c r="N47" s="148"/>
      <c r="O47" s="148"/>
      <c r="P47" s="148"/>
    </row>
    <row r="48" spans="1:16" ht="4.5" customHeight="1">
      <c r="A48" s="676"/>
      <c r="C48" s="133"/>
      <c r="D48" s="133"/>
      <c r="E48" s="133"/>
      <c r="F48" s="133"/>
      <c r="G48" s="133"/>
      <c r="H48" s="133"/>
      <c r="I48" s="133"/>
      <c r="J48" s="133"/>
      <c r="K48" s="133"/>
      <c r="L48" s="148"/>
      <c r="M48" s="148"/>
      <c r="N48" s="148"/>
      <c r="O48" s="148"/>
      <c r="P48" s="148"/>
    </row>
    <row r="49" spans="1:16" ht="12.75">
      <c r="A49" s="676"/>
      <c r="C49" s="687"/>
      <c r="D49" s="687"/>
      <c r="E49" s="687"/>
      <c r="F49" s="687"/>
      <c r="G49" s="687"/>
      <c r="H49" s="141"/>
      <c r="I49" s="141"/>
      <c r="J49" s="141"/>
      <c r="K49" s="141"/>
      <c r="L49" s="148"/>
      <c r="M49" s="148"/>
      <c r="N49" s="148"/>
      <c r="O49" s="148"/>
      <c r="P49" s="148"/>
    </row>
    <row r="50" spans="1:16" ht="3.75" customHeight="1">
      <c r="A50" s="676"/>
      <c r="C50" s="133"/>
      <c r="D50" s="133"/>
      <c r="E50" s="133"/>
      <c r="F50" s="133"/>
      <c r="G50" s="133"/>
      <c r="H50" s="133"/>
      <c r="I50" s="133"/>
      <c r="J50" s="133"/>
      <c r="K50" s="133"/>
      <c r="L50" s="148"/>
      <c r="M50" s="148"/>
      <c r="N50" s="148"/>
      <c r="O50" s="148"/>
      <c r="P50" s="148"/>
    </row>
  </sheetData>
  <sheetProtection formatCells="0" formatColumns="0" formatRows="0" insertRows="0"/>
  <mergeCells count="19">
    <mergeCell ref="P7:P9"/>
    <mergeCell ref="C49:G49"/>
    <mergeCell ref="A7:A50"/>
    <mergeCell ref="C7:C9"/>
    <mergeCell ref="D7:D9"/>
    <mergeCell ref="E7:E9"/>
    <mergeCell ref="F7:F9"/>
    <mergeCell ref="G7:G9"/>
    <mergeCell ref="O7:O8"/>
    <mergeCell ref="C1:P1"/>
    <mergeCell ref="C46:G46"/>
    <mergeCell ref="D4:P4"/>
    <mergeCell ref="D5:P5"/>
    <mergeCell ref="C44:G44"/>
    <mergeCell ref="C45:G45"/>
    <mergeCell ref="H46:P46"/>
    <mergeCell ref="L7:L9"/>
    <mergeCell ref="M7:M9"/>
    <mergeCell ref="N7:N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view="pageBreakPreview" zoomScaleSheetLayoutView="100" zoomScalePageLayoutView="0" workbookViewId="0" topLeftCell="A4">
      <selection activeCell="O16" sqref="O16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5.00390625" style="0" customWidth="1"/>
    <col min="4" max="4" width="4.57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10.28125" style="0" customWidth="1"/>
    <col min="9" max="9" width="10.00390625" style="0" customWidth="1"/>
    <col min="10" max="10" width="9.8515625" style="0" customWidth="1"/>
    <col min="11" max="11" width="10.421875" style="0" customWidth="1"/>
    <col min="12" max="12" width="10.57421875" style="0" customWidth="1"/>
    <col min="13" max="13" width="14.7109375" style="0" customWidth="1"/>
    <col min="14" max="14" width="14.8515625" style="0" customWidth="1"/>
    <col min="15" max="15" width="10.8515625" style="0" customWidth="1"/>
    <col min="16" max="16" width="15.8515625" style="0" customWidth="1"/>
    <col min="17" max="17" width="15.7109375" style="0" customWidth="1"/>
    <col min="18" max="18" width="16.8515625" style="0" customWidth="1"/>
    <col min="19" max="19" width="1.421875" style="0" customWidth="1"/>
  </cols>
  <sheetData>
    <row r="1" spans="3:18" ht="28.5" customHeight="1">
      <c r="C1" s="763" t="s">
        <v>258</v>
      </c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</row>
    <row r="2" ht="6.75" customHeight="1">
      <c r="Q2" s="199"/>
    </row>
    <row r="3" spans="3:18" ht="11.25" customHeight="1"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299"/>
      <c r="R3" s="174"/>
    </row>
    <row r="4" spans="1:18" ht="19.5">
      <c r="A4" s="137"/>
      <c r="B4" s="137"/>
      <c r="C4" s="176" t="s">
        <v>302</v>
      </c>
      <c r="D4" s="177"/>
      <c r="E4" s="177"/>
      <c r="F4" s="177"/>
      <c r="G4" s="177"/>
      <c r="H4" s="762" t="s">
        <v>234</v>
      </c>
      <c r="I4" s="762"/>
      <c r="J4" s="762"/>
      <c r="K4" s="762"/>
      <c r="L4" s="762"/>
      <c r="M4" s="762"/>
      <c r="N4" s="762"/>
      <c r="O4" s="762"/>
      <c r="P4" s="762"/>
      <c r="Q4" s="413"/>
      <c r="R4" s="178"/>
    </row>
    <row r="5" spans="1:18" ht="19.5">
      <c r="A5" s="137"/>
      <c r="B5" s="137"/>
      <c r="C5" s="176"/>
      <c r="D5" s="177"/>
      <c r="E5" s="177"/>
      <c r="F5" s="177"/>
      <c r="G5" s="177"/>
      <c r="H5" s="762" t="s">
        <v>253</v>
      </c>
      <c r="I5" s="762"/>
      <c r="J5" s="762"/>
      <c r="K5" s="762"/>
      <c r="L5" s="762"/>
      <c r="M5" s="762"/>
      <c r="N5" s="762"/>
      <c r="O5" s="762"/>
      <c r="P5" s="762"/>
      <c r="Q5" s="413"/>
      <c r="R5" s="178"/>
    </row>
    <row r="6" spans="3:18" ht="12.75" customHeight="1">
      <c r="C6" s="179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295"/>
      <c r="R6" s="181"/>
    </row>
    <row r="7" spans="1:18" ht="36.75" customHeight="1">
      <c r="A7" s="676"/>
      <c r="C7" s="666" t="s">
        <v>167</v>
      </c>
      <c r="D7" s="666" t="s">
        <v>168</v>
      </c>
      <c r="E7" s="666" t="s">
        <v>170</v>
      </c>
      <c r="F7" s="666" t="s">
        <v>169</v>
      </c>
      <c r="G7" s="666" t="s">
        <v>155</v>
      </c>
      <c r="H7" s="278" t="s">
        <v>236</v>
      </c>
      <c r="I7" s="669" t="s">
        <v>249</v>
      </c>
      <c r="J7" s="670"/>
      <c r="K7" s="663" t="s">
        <v>279</v>
      </c>
      <c r="L7" s="277" t="s">
        <v>244</v>
      </c>
      <c r="M7" s="663" t="s">
        <v>280</v>
      </c>
      <c r="N7" s="663" t="s">
        <v>254</v>
      </c>
      <c r="O7" s="672" t="s">
        <v>237</v>
      </c>
      <c r="P7" s="672" t="s">
        <v>238</v>
      </c>
      <c r="Q7" s="686" t="s">
        <v>363</v>
      </c>
      <c r="R7" s="672" t="s">
        <v>239</v>
      </c>
    </row>
    <row r="8" spans="1:18" ht="12.75">
      <c r="A8" s="676"/>
      <c r="C8" s="667"/>
      <c r="D8" s="667"/>
      <c r="E8" s="667"/>
      <c r="F8" s="667"/>
      <c r="G8" s="667"/>
      <c r="H8" s="279" t="s">
        <v>240</v>
      </c>
      <c r="I8" s="681" t="s">
        <v>362</v>
      </c>
      <c r="J8" s="682"/>
      <c r="K8" s="664"/>
      <c r="L8" s="416" t="s">
        <v>251</v>
      </c>
      <c r="M8" s="664"/>
      <c r="N8" s="664"/>
      <c r="O8" s="673"/>
      <c r="P8" s="673"/>
      <c r="Q8" s="673"/>
      <c r="R8" s="673"/>
    </row>
    <row r="9" spans="1:18" ht="12.75">
      <c r="A9" s="676"/>
      <c r="C9" s="668"/>
      <c r="D9" s="668"/>
      <c r="E9" s="668"/>
      <c r="F9" s="668"/>
      <c r="G9" s="668"/>
      <c r="H9" s="282" t="s">
        <v>243</v>
      </c>
      <c r="I9" s="415" t="s">
        <v>171</v>
      </c>
      <c r="J9" s="415" t="s">
        <v>241</v>
      </c>
      <c r="K9" s="283" t="s">
        <v>172</v>
      </c>
      <c r="L9" s="421"/>
      <c r="M9" s="417" t="s">
        <v>233</v>
      </c>
      <c r="N9" s="422" t="s">
        <v>365</v>
      </c>
      <c r="O9" s="674"/>
      <c r="P9" s="283" t="s">
        <v>242</v>
      </c>
      <c r="Q9" s="674"/>
      <c r="R9" s="674"/>
    </row>
    <row r="10" spans="1:18" ht="5.25" customHeight="1">
      <c r="A10" s="676"/>
      <c r="C10" s="285"/>
      <c r="D10" s="286"/>
      <c r="E10" s="286"/>
      <c r="F10" s="286"/>
      <c r="G10" s="286"/>
      <c r="H10" s="212"/>
      <c r="I10" s="212"/>
      <c r="J10" s="212"/>
      <c r="K10" s="199"/>
      <c r="L10" s="199"/>
      <c r="M10" s="199"/>
      <c r="N10" s="199"/>
      <c r="O10" s="199"/>
      <c r="P10" s="199"/>
      <c r="Q10" s="199"/>
      <c r="R10" s="199"/>
    </row>
    <row r="11" spans="1:18" ht="12.75">
      <c r="A11" s="676"/>
      <c r="B11" s="102"/>
      <c r="C11" s="209">
        <v>1</v>
      </c>
      <c r="D11" s="209">
        <v>2</v>
      </c>
      <c r="E11" s="209">
        <v>3</v>
      </c>
      <c r="F11" s="209">
        <v>4</v>
      </c>
      <c r="G11" s="209">
        <v>5</v>
      </c>
      <c r="H11" s="209">
        <v>6</v>
      </c>
      <c r="I11" s="209">
        <v>7</v>
      </c>
      <c r="J11" s="209">
        <v>8</v>
      </c>
      <c r="K11" s="209">
        <v>9</v>
      </c>
      <c r="L11" s="209">
        <v>10</v>
      </c>
      <c r="M11" s="209">
        <v>11</v>
      </c>
      <c r="N11" s="209">
        <v>12</v>
      </c>
      <c r="O11" s="209">
        <v>13</v>
      </c>
      <c r="P11" s="209">
        <v>14</v>
      </c>
      <c r="Q11" s="240">
        <v>15</v>
      </c>
      <c r="R11" s="209">
        <v>15</v>
      </c>
    </row>
    <row r="12" spans="1:18" ht="5.25" customHeight="1">
      <c r="A12" s="676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231"/>
      <c r="R12" s="199"/>
    </row>
    <row r="13" spans="1:18" ht="12.75">
      <c r="A13" s="676"/>
      <c r="C13" s="240">
        <v>1</v>
      </c>
      <c r="D13" s="287"/>
      <c r="E13" s="287"/>
      <c r="F13" s="287"/>
      <c r="G13" s="287"/>
      <c r="H13" s="288">
        <v>0</v>
      </c>
      <c r="I13" s="288">
        <v>0</v>
      </c>
      <c r="J13" s="288">
        <v>0</v>
      </c>
      <c r="K13" s="381">
        <f>SUM(I13,J13)</f>
        <v>0</v>
      </c>
      <c r="L13" s="288">
        <v>0</v>
      </c>
      <c r="M13" s="381">
        <f>SUM(H13,K13,L13)</f>
        <v>0</v>
      </c>
      <c r="N13" s="382">
        <f>IF(M13&gt;0,'ARF 7'!N13+'ARF 8'!L13+'ARF 6'!$K$19*'ARF 9'!M13,0)</f>
        <v>0</v>
      </c>
      <c r="O13" s="289">
        <v>0</v>
      </c>
      <c r="P13" s="382">
        <f>N13*O13</f>
        <v>0</v>
      </c>
      <c r="Q13" s="290">
        <v>0</v>
      </c>
      <c r="R13" s="290">
        <v>0</v>
      </c>
    </row>
    <row r="14" spans="1:18" ht="12.75">
      <c r="A14" s="676"/>
      <c r="C14" s="240">
        <v>2</v>
      </c>
      <c r="D14" s="287"/>
      <c r="E14" s="287"/>
      <c r="F14" s="287"/>
      <c r="G14" s="287"/>
      <c r="H14" s="288">
        <v>0</v>
      </c>
      <c r="I14" s="288">
        <v>0</v>
      </c>
      <c r="J14" s="288">
        <v>0</v>
      </c>
      <c r="K14" s="381">
        <f aca="true" t="shared" si="0" ref="K14:K42">SUM(I14,J14)</f>
        <v>0</v>
      </c>
      <c r="L14" s="288">
        <v>0</v>
      </c>
      <c r="M14" s="381">
        <f aca="true" t="shared" si="1" ref="M14:M42">SUM(H14,K14,L14)</f>
        <v>0</v>
      </c>
      <c r="N14" s="382">
        <f>IF(M14&gt;0,'ARF 7'!N14+'ARF 8'!L14+'ARF 6'!$K$19*'ARF 9'!M14,0)</f>
        <v>0</v>
      </c>
      <c r="O14" s="289">
        <v>0</v>
      </c>
      <c r="P14" s="382">
        <f aca="true" t="shared" si="2" ref="P14:P42">N14*O14</f>
        <v>0</v>
      </c>
      <c r="Q14" s="290">
        <v>0</v>
      </c>
      <c r="R14" s="290">
        <v>0</v>
      </c>
    </row>
    <row r="15" spans="1:18" ht="12.75">
      <c r="A15" s="676"/>
      <c r="C15" s="240">
        <v>3</v>
      </c>
      <c r="D15" s="287"/>
      <c r="E15" s="287"/>
      <c r="F15" s="287"/>
      <c r="G15" s="287"/>
      <c r="H15" s="288">
        <v>0</v>
      </c>
      <c r="I15" s="288">
        <v>0</v>
      </c>
      <c r="J15" s="288">
        <v>0</v>
      </c>
      <c r="K15" s="381">
        <f t="shared" si="0"/>
        <v>0</v>
      </c>
      <c r="L15" s="288">
        <v>0</v>
      </c>
      <c r="M15" s="381">
        <f t="shared" si="1"/>
        <v>0</v>
      </c>
      <c r="N15" s="382">
        <f>IF(M15&gt;0,'ARF 7'!N15+'ARF 8'!L15+'ARF 6'!$K$19*'ARF 9'!M15,0)</f>
        <v>0</v>
      </c>
      <c r="O15" s="289">
        <v>0</v>
      </c>
      <c r="P15" s="382">
        <f t="shared" si="2"/>
        <v>0</v>
      </c>
      <c r="Q15" s="290">
        <v>0</v>
      </c>
      <c r="R15" s="290">
        <v>0</v>
      </c>
    </row>
    <row r="16" spans="1:18" ht="12.75">
      <c r="A16" s="676"/>
      <c r="C16" s="240">
        <v>4</v>
      </c>
      <c r="D16" s="287"/>
      <c r="E16" s="287"/>
      <c r="F16" s="287"/>
      <c r="G16" s="287"/>
      <c r="H16" s="288">
        <v>0</v>
      </c>
      <c r="I16" s="288">
        <v>0</v>
      </c>
      <c r="J16" s="288">
        <v>0</v>
      </c>
      <c r="K16" s="381">
        <f t="shared" si="0"/>
        <v>0</v>
      </c>
      <c r="L16" s="288">
        <v>0</v>
      </c>
      <c r="M16" s="381">
        <f t="shared" si="1"/>
        <v>0</v>
      </c>
      <c r="N16" s="382">
        <f>IF(M16&gt;0,'ARF 7'!N16+'ARF 8'!L16+'ARF 6'!$K$19*'ARF 9'!M16,0)</f>
        <v>0</v>
      </c>
      <c r="O16" s="289">
        <v>0</v>
      </c>
      <c r="P16" s="382">
        <f t="shared" si="2"/>
        <v>0</v>
      </c>
      <c r="Q16" s="290">
        <v>0</v>
      </c>
      <c r="R16" s="290">
        <v>0</v>
      </c>
    </row>
    <row r="17" spans="1:18" ht="12.75">
      <c r="A17" s="676"/>
      <c r="C17" s="240">
        <v>5</v>
      </c>
      <c r="D17" s="287"/>
      <c r="E17" s="287"/>
      <c r="F17" s="287"/>
      <c r="G17" s="287"/>
      <c r="H17" s="288">
        <v>0</v>
      </c>
      <c r="I17" s="288">
        <v>0</v>
      </c>
      <c r="J17" s="288">
        <v>0</v>
      </c>
      <c r="K17" s="381">
        <f t="shared" si="0"/>
        <v>0</v>
      </c>
      <c r="L17" s="288">
        <v>0</v>
      </c>
      <c r="M17" s="381">
        <f t="shared" si="1"/>
        <v>0</v>
      </c>
      <c r="N17" s="382">
        <f>IF(M17&gt;0,'ARF 7'!N17+'ARF 8'!L17+'ARF 6'!$K$19*'ARF 9'!M17,0)</f>
        <v>0</v>
      </c>
      <c r="O17" s="289">
        <v>0</v>
      </c>
      <c r="P17" s="382">
        <f t="shared" si="2"/>
        <v>0</v>
      </c>
      <c r="Q17" s="290">
        <v>0</v>
      </c>
      <c r="R17" s="290">
        <v>0</v>
      </c>
    </row>
    <row r="18" spans="1:18" ht="12.75">
      <c r="A18" s="676"/>
      <c r="C18" s="240">
        <v>6</v>
      </c>
      <c r="D18" s="287"/>
      <c r="E18" s="287"/>
      <c r="F18" s="287"/>
      <c r="G18" s="287"/>
      <c r="H18" s="288">
        <v>0</v>
      </c>
      <c r="I18" s="288">
        <v>0</v>
      </c>
      <c r="J18" s="288">
        <v>0</v>
      </c>
      <c r="K18" s="381">
        <f t="shared" si="0"/>
        <v>0</v>
      </c>
      <c r="L18" s="288">
        <v>0</v>
      </c>
      <c r="M18" s="381">
        <f t="shared" si="1"/>
        <v>0</v>
      </c>
      <c r="N18" s="382">
        <f>IF(M18&gt;0,'ARF 7'!N18+'ARF 8'!L18+'ARF 6'!$K$19*'ARF 9'!M18,0)</f>
        <v>0</v>
      </c>
      <c r="O18" s="289">
        <v>0</v>
      </c>
      <c r="P18" s="382">
        <f t="shared" si="2"/>
        <v>0</v>
      </c>
      <c r="Q18" s="290">
        <v>0</v>
      </c>
      <c r="R18" s="290">
        <v>0</v>
      </c>
    </row>
    <row r="19" spans="1:18" ht="12.75">
      <c r="A19" s="676"/>
      <c r="C19" s="240">
        <v>7</v>
      </c>
      <c r="D19" s="287"/>
      <c r="E19" s="287"/>
      <c r="F19" s="287"/>
      <c r="G19" s="287"/>
      <c r="H19" s="288">
        <v>0</v>
      </c>
      <c r="I19" s="288">
        <v>0</v>
      </c>
      <c r="J19" s="288">
        <v>0</v>
      </c>
      <c r="K19" s="381">
        <f t="shared" si="0"/>
        <v>0</v>
      </c>
      <c r="L19" s="288">
        <v>0</v>
      </c>
      <c r="M19" s="381">
        <f t="shared" si="1"/>
        <v>0</v>
      </c>
      <c r="N19" s="382">
        <f>IF(M19&gt;0,'ARF 7'!N19+'ARF 8'!L19+'ARF 6'!$K$19*'ARF 9'!M19,0)</f>
        <v>0</v>
      </c>
      <c r="O19" s="289">
        <v>0</v>
      </c>
      <c r="P19" s="382">
        <f t="shared" si="2"/>
        <v>0</v>
      </c>
      <c r="Q19" s="290">
        <v>0</v>
      </c>
      <c r="R19" s="290">
        <v>0</v>
      </c>
    </row>
    <row r="20" spans="1:18" ht="12.75">
      <c r="A20" s="676"/>
      <c r="C20" s="240">
        <v>8</v>
      </c>
      <c r="D20" s="287"/>
      <c r="E20" s="287"/>
      <c r="F20" s="287"/>
      <c r="G20" s="287"/>
      <c r="H20" s="288">
        <v>0</v>
      </c>
      <c r="I20" s="288">
        <v>0</v>
      </c>
      <c r="J20" s="288">
        <v>0</v>
      </c>
      <c r="K20" s="381">
        <f t="shared" si="0"/>
        <v>0</v>
      </c>
      <c r="L20" s="288">
        <v>0</v>
      </c>
      <c r="M20" s="381">
        <f t="shared" si="1"/>
        <v>0</v>
      </c>
      <c r="N20" s="382">
        <f>IF(M20&gt;0,'ARF 7'!N20+'ARF 8'!L20+'ARF 6'!$K$19*'ARF 9'!M20,0)</f>
        <v>0</v>
      </c>
      <c r="O20" s="289">
        <v>0</v>
      </c>
      <c r="P20" s="382">
        <f t="shared" si="2"/>
        <v>0</v>
      </c>
      <c r="Q20" s="290">
        <v>0</v>
      </c>
      <c r="R20" s="290">
        <v>0</v>
      </c>
    </row>
    <row r="21" spans="1:18" ht="12.75">
      <c r="A21" s="676"/>
      <c r="C21" s="240">
        <v>9</v>
      </c>
      <c r="D21" s="287"/>
      <c r="E21" s="287"/>
      <c r="F21" s="287"/>
      <c r="G21" s="287"/>
      <c r="H21" s="288">
        <v>0</v>
      </c>
      <c r="I21" s="288">
        <v>0</v>
      </c>
      <c r="J21" s="288">
        <v>0</v>
      </c>
      <c r="K21" s="381">
        <f t="shared" si="0"/>
        <v>0</v>
      </c>
      <c r="L21" s="288">
        <v>0</v>
      </c>
      <c r="M21" s="381">
        <f t="shared" si="1"/>
        <v>0</v>
      </c>
      <c r="N21" s="382">
        <f>IF(M21&gt;0,'ARF 7'!N21+'ARF 8'!L21+'ARF 6'!$K$19*'ARF 9'!M21,0)</f>
        <v>0</v>
      </c>
      <c r="O21" s="289">
        <v>0</v>
      </c>
      <c r="P21" s="382">
        <f t="shared" si="2"/>
        <v>0</v>
      </c>
      <c r="Q21" s="290">
        <v>0</v>
      </c>
      <c r="R21" s="290">
        <v>0</v>
      </c>
    </row>
    <row r="22" spans="1:18" ht="12.75">
      <c r="A22" s="676"/>
      <c r="C22" s="240">
        <v>10</v>
      </c>
      <c r="D22" s="287"/>
      <c r="E22" s="287"/>
      <c r="F22" s="287"/>
      <c r="G22" s="287"/>
      <c r="H22" s="288">
        <v>0</v>
      </c>
      <c r="I22" s="288">
        <v>0</v>
      </c>
      <c r="J22" s="288">
        <v>0</v>
      </c>
      <c r="K22" s="381">
        <f t="shared" si="0"/>
        <v>0</v>
      </c>
      <c r="L22" s="288">
        <v>0</v>
      </c>
      <c r="M22" s="381">
        <f t="shared" si="1"/>
        <v>0</v>
      </c>
      <c r="N22" s="382">
        <f>IF(M22&gt;0,'ARF 7'!N22+'ARF 8'!L22+'ARF 6'!$K$19*'ARF 9'!M22,0)</f>
        <v>0</v>
      </c>
      <c r="O22" s="289">
        <v>0</v>
      </c>
      <c r="P22" s="382">
        <f t="shared" si="2"/>
        <v>0</v>
      </c>
      <c r="Q22" s="290">
        <v>0</v>
      </c>
      <c r="R22" s="290">
        <v>0</v>
      </c>
    </row>
    <row r="23" spans="1:18" ht="12.75">
      <c r="A23" s="676"/>
      <c r="C23" s="240">
        <v>11</v>
      </c>
      <c r="D23" s="287"/>
      <c r="E23" s="287"/>
      <c r="F23" s="287"/>
      <c r="G23" s="287"/>
      <c r="H23" s="288">
        <v>0</v>
      </c>
      <c r="I23" s="288">
        <v>0</v>
      </c>
      <c r="J23" s="288">
        <v>0</v>
      </c>
      <c r="K23" s="381">
        <f t="shared" si="0"/>
        <v>0</v>
      </c>
      <c r="L23" s="288">
        <v>0</v>
      </c>
      <c r="M23" s="381">
        <f t="shared" si="1"/>
        <v>0</v>
      </c>
      <c r="N23" s="382">
        <f>IF(M23&gt;0,'ARF 7'!N23+'ARF 8'!L23+'ARF 6'!$K$19*'ARF 9'!M23,0)</f>
        <v>0</v>
      </c>
      <c r="O23" s="289">
        <v>0</v>
      </c>
      <c r="P23" s="382">
        <f t="shared" si="2"/>
        <v>0</v>
      </c>
      <c r="Q23" s="290">
        <v>0</v>
      </c>
      <c r="R23" s="290">
        <v>0</v>
      </c>
    </row>
    <row r="24" spans="1:18" ht="12.75">
      <c r="A24" s="676"/>
      <c r="C24" s="240">
        <v>12</v>
      </c>
      <c r="D24" s="287"/>
      <c r="E24" s="287"/>
      <c r="F24" s="287"/>
      <c r="G24" s="287"/>
      <c r="H24" s="288">
        <v>0</v>
      </c>
      <c r="I24" s="288">
        <v>0</v>
      </c>
      <c r="J24" s="288">
        <v>0</v>
      </c>
      <c r="K24" s="381">
        <f t="shared" si="0"/>
        <v>0</v>
      </c>
      <c r="L24" s="288">
        <v>0</v>
      </c>
      <c r="M24" s="381">
        <f t="shared" si="1"/>
        <v>0</v>
      </c>
      <c r="N24" s="382">
        <f>IF(M24&gt;0,'ARF 7'!N24+'ARF 8'!L24+'ARF 6'!$K$19*'ARF 9'!M24,0)</f>
        <v>0</v>
      </c>
      <c r="O24" s="289">
        <v>0</v>
      </c>
      <c r="P24" s="382">
        <f t="shared" si="2"/>
        <v>0</v>
      </c>
      <c r="Q24" s="290">
        <v>0</v>
      </c>
      <c r="R24" s="290">
        <v>0</v>
      </c>
    </row>
    <row r="25" spans="1:18" ht="12.75">
      <c r="A25" s="676"/>
      <c r="C25" s="240">
        <v>13</v>
      </c>
      <c r="D25" s="287"/>
      <c r="E25" s="287"/>
      <c r="F25" s="287"/>
      <c r="G25" s="287"/>
      <c r="H25" s="288">
        <v>0</v>
      </c>
      <c r="I25" s="288">
        <v>0</v>
      </c>
      <c r="J25" s="288">
        <v>0</v>
      </c>
      <c r="K25" s="381">
        <f t="shared" si="0"/>
        <v>0</v>
      </c>
      <c r="L25" s="288">
        <v>0</v>
      </c>
      <c r="M25" s="381">
        <f t="shared" si="1"/>
        <v>0</v>
      </c>
      <c r="N25" s="382">
        <f>IF(M25&gt;0,'ARF 7'!N25+'ARF 8'!L25+'ARF 6'!$K$19*'ARF 9'!M25,0)</f>
        <v>0</v>
      </c>
      <c r="O25" s="289">
        <v>0</v>
      </c>
      <c r="P25" s="382">
        <f t="shared" si="2"/>
        <v>0</v>
      </c>
      <c r="Q25" s="290">
        <v>0</v>
      </c>
      <c r="R25" s="290">
        <v>0</v>
      </c>
    </row>
    <row r="26" spans="1:18" ht="12.75">
      <c r="A26" s="676"/>
      <c r="C26" s="240">
        <v>14</v>
      </c>
      <c r="D26" s="287"/>
      <c r="E26" s="287"/>
      <c r="F26" s="287"/>
      <c r="G26" s="287"/>
      <c r="H26" s="288">
        <v>0</v>
      </c>
      <c r="I26" s="288">
        <v>0</v>
      </c>
      <c r="J26" s="288">
        <v>0</v>
      </c>
      <c r="K26" s="381">
        <f t="shared" si="0"/>
        <v>0</v>
      </c>
      <c r="L26" s="288">
        <v>0</v>
      </c>
      <c r="M26" s="381">
        <f t="shared" si="1"/>
        <v>0</v>
      </c>
      <c r="N26" s="382">
        <f>IF(M26&gt;0,'ARF 7'!N26+'ARF 8'!L26+'ARF 6'!$K$19*'ARF 9'!M26,0)</f>
        <v>0</v>
      </c>
      <c r="O26" s="289">
        <v>0</v>
      </c>
      <c r="P26" s="382">
        <f t="shared" si="2"/>
        <v>0</v>
      </c>
      <c r="Q26" s="290">
        <v>0</v>
      </c>
      <c r="R26" s="290">
        <v>0</v>
      </c>
    </row>
    <row r="27" spans="1:18" ht="12.75">
      <c r="A27" s="676"/>
      <c r="C27" s="240">
        <v>15</v>
      </c>
      <c r="D27" s="287"/>
      <c r="E27" s="287"/>
      <c r="F27" s="287"/>
      <c r="G27" s="287"/>
      <c r="H27" s="288">
        <v>0</v>
      </c>
      <c r="I27" s="288">
        <v>0</v>
      </c>
      <c r="J27" s="288">
        <v>0</v>
      </c>
      <c r="K27" s="381">
        <f t="shared" si="0"/>
        <v>0</v>
      </c>
      <c r="L27" s="288">
        <v>0</v>
      </c>
      <c r="M27" s="381">
        <f t="shared" si="1"/>
        <v>0</v>
      </c>
      <c r="N27" s="382">
        <f>IF(M27&gt;0,'ARF 7'!N27+'ARF 8'!L27+'ARF 6'!$K$19*'ARF 9'!M27,0)</f>
        <v>0</v>
      </c>
      <c r="O27" s="289">
        <v>0</v>
      </c>
      <c r="P27" s="382">
        <f t="shared" si="2"/>
        <v>0</v>
      </c>
      <c r="Q27" s="290">
        <v>0</v>
      </c>
      <c r="R27" s="290">
        <v>0</v>
      </c>
    </row>
    <row r="28" spans="1:18" ht="12.75">
      <c r="A28" s="676"/>
      <c r="C28" s="240">
        <v>16</v>
      </c>
      <c r="D28" s="287"/>
      <c r="E28" s="287"/>
      <c r="F28" s="287"/>
      <c r="G28" s="287"/>
      <c r="H28" s="288">
        <v>0</v>
      </c>
      <c r="I28" s="288">
        <v>0</v>
      </c>
      <c r="J28" s="288">
        <v>0</v>
      </c>
      <c r="K28" s="381">
        <f t="shared" si="0"/>
        <v>0</v>
      </c>
      <c r="L28" s="288">
        <v>0</v>
      </c>
      <c r="M28" s="381">
        <f t="shared" si="1"/>
        <v>0</v>
      </c>
      <c r="N28" s="382">
        <f>IF(M28&gt;0,'ARF 7'!N28+'ARF 8'!L28+'ARF 6'!$K$19*'ARF 9'!M28,0)</f>
        <v>0</v>
      </c>
      <c r="O28" s="289">
        <v>0</v>
      </c>
      <c r="P28" s="382">
        <f t="shared" si="2"/>
        <v>0</v>
      </c>
      <c r="Q28" s="290">
        <v>0</v>
      </c>
      <c r="R28" s="290">
        <v>0</v>
      </c>
    </row>
    <row r="29" spans="1:18" ht="12.75">
      <c r="A29" s="676"/>
      <c r="C29" s="240">
        <v>17</v>
      </c>
      <c r="D29" s="287"/>
      <c r="E29" s="287"/>
      <c r="F29" s="287"/>
      <c r="G29" s="287"/>
      <c r="H29" s="288">
        <v>0</v>
      </c>
      <c r="I29" s="288">
        <v>0</v>
      </c>
      <c r="J29" s="288">
        <v>0</v>
      </c>
      <c r="K29" s="381">
        <f t="shared" si="0"/>
        <v>0</v>
      </c>
      <c r="L29" s="288">
        <v>0</v>
      </c>
      <c r="M29" s="381">
        <f t="shared" si="1"/>
        <v>0</v>
      </c>
      <c r="N29" s="382">
        <f>IF(M29&gt;0,'ARF 7'!N29+'ARF 8'!L29+'ARF 6'!$K$19*'ARF 9'!M29,0)</f>
        <v>0</v>
      </c>
      <c r="O29" s="289">
        <v>0</v>
      </c>
      <c r="P29" s="382">
        <f t="shared" si="2"/>
        <v>0</v>
      </c>
      <c r="Q29" s="290">
        <v>0</v>
      </c>
      <c r="R29" s="290">
        <v>0</v>
      </c>
    </row>
    <row r="30" spans="1:18" ht="12.75">
      <c r="A30" s="676"/>
      <c r="C30" s="240">
        <v>18</v>
      </c>
      <c r="D30" s="287"/>
      <c r="E30" s="287"/>
      <c r="F30" s="287"/>
      <c r="G30" s="287"/>
      <c r="H30" s="288">
        <v>0</v>
      </c>
      <c r="I30" s="288">
        <v>0</v>
      </c>
      <c r="J30" s="288">
        <v>0</v>
      </c>
      <c r="K30" s="381">
        <f t="shared" si="0"/>
        <v>0</v>
      </c>
      <c r="L30" s="288">
        <v>0</v>
      </c>
      <c r="M30" s="381">
        <f t="shared" si="1"/>
        <v>0</v>
      </c>
      <c r="N30" s="382">
        <f>IF(M30&gt;0,'ARF 7'!N30+'ARF 8'!L30+'ARF 6'!$K$19*'ARF 9'!M30,0)</f>
        <v>0</v>
      </c>
      <c r="O30" s="289">
        <v>0</v>
      </c>
      <c r="P30" s="382">
        <f t="shared" si="2"/>
        <v>0</v>
      </c>
      <c r="Q30" s="290">
        <v>0</v>
      </c>
      <c r="R30" s="290">
        <v>0</v>
      </c>
    </row>
    <row r="31" spans="1:18" ht="12.75">
      <c r="A31" s="676"/>
      <c r="C31" s="240">
        <v>19</v>
      </c>
      <c r="D31" s="287"/>
      <c r="E31" s="287"/>
      <c r="F31" s="287"/>
      <c r="G31" s="287"/>
      <c r="H31" s="288">
        <v>0</v>
      </c>
      <c r="I31" s="288">
        <v>0</v>
      </c>
      <c r="J31" s="288">
        <v>0</v>
      </c>
      <c r="K31" s="381">
        <f t="shared" si="0"/>
        <v>0</v>
      </c>
      <c r="L31" s="288">
        <v>0</v>
      </c>
      <c r="M31" s="381">
        <f t="shared" si="1"/>
        <v>0</v>
      </c>
      <c r="N31" s="382">
        <f>IF(M31&gt;0,'ARF 7'!N31+'ARF 8'!L31+'ARF 6'!$K$19*'ARF 9'!M31,0)</f>
        <v>0</v>
      </c>
      <c r="O31" s="289">
        <v>0</v>
      </c>
      <c r="P31" s="382">
        <f t="shared" si="2"/>
        <v>0</v>
      </c>
      <c r="Q31" s="290">
        <v>0</v>
      </c>
      <c r="R31" s="290">
        <v>0</v>
      </c>
    </row>
    <row r="32" spans="1:18" ht="12.75">
      <c r="A32" s="676"/>
      <c r="C32" s="240">
        <v>20</v>
      </c>
      <c r="D32" s="287"/>
      <c r="E32" s="287"/>
      <c r="F32" s="287"/>
      <c r="G32" s="287"/>
      <c r="H32" s="288">
        <v>0</v>
      </c>
      <c r="I32" s="288">
        <v>0</v>
      </c>
      <c r="J32" s="288">
        <v>0</v>
      </c>
      <c r="K32" s="381">
        <f t="shared" si="0"/>
        <v>0</v>
      </c>
      <c r="L32" s="288">
        <v>0</v>
      </c>
      <c r="M32" s="381">
        <f t="shared" si="1"/>
        <v>0</v>
      </c>
      <c r="N32" s="382">
        <f>IF(M32&gt;0,'ARF 7'!N32+'ARF 8'!L32+'ARF 6'!$K$19*'ARF 9'!M32,0)</f>
        <v>0</v>
      </c>
      <c r="O32" s="289">
        <v>0</v>
      </c>
      <c r="P32" s="382">
        <f t="shared" si="2"/>
        <v>0</v>
      </c>
      <c r="Q32" s="290">
        <v>0</v>
      </c>
      <c r="R32" s="290">
        <v>0</v>
      </c>
    </row>
    <row r="33" spans="1:18" ht="12.75">
      <c r="A33" s="676"/>
      <c r="C33" s="240">
        <v>21</v>
      </c>
      <c r="D33" s="287"/>
      <c r="E33" s="287"/>
      <c r="F33" s="287"/>
      <c r="G33" s="287"/>
      <c r="H33" s="288">
        <v>0</v>
      </c>
      <c r="I33" s="288">
        <v>0</v>
      </c>
      <c r="J33" s="288">
        <v>0</v>
      </c>
      <c r="K33" s="381">
        <f t="shared" si="0"/>
        <v>0</v>
      </c>
      <c r="L33" s="288">
        <v>0</v>
      </c>
      <c r="M33" s="381">
        <f t="shared" si="1"/>
        <v>0</v>
      </c>
      <c r="N33" s="382">
        <f>IF(M33&gt;0,'ARF 7'!N33+'ARF 8'!L33+'ARF 6'!$K$19*'ARF 9'!M33,0)</f>
        <v>0</v>
      </c>
      <c r="O33" s="289">
        <v>0</v>
      </c>
      <c r="P33" s="382">
        <f t="shared" si="2"/>
        <v>0</v>
      </c>
      <c r="Q33" s="290">
        <v>0</v>
      </c>
      <c r="R33" s="290">
        <v>0</v>
      </c>
    </row>
    <row r="34" spans="1:18" ht="12.75">
      <c r="A34" s="676"/>
      <c r="C34" s="240">
        <v>22</v>
      </c>
      <c r="D34" s="287"/>
      <c r="E34" s="287"/>
      <c r="F34" s="287"/>
      <c r="G34" s="287"/>
      <c r="H34" s="288">
        <v>0</v>
      </c>
      <c r="I34" s="288">
        <v>0</v>
      </c>
      <c r="J34" s="288">
        <v>0</v>
      </c>
      <c r="K34" s="381">
        <f t="shared" si="0"/>
        <v>0</v>
      </c>
      <c r="L34" s="288">
        <v>0</v>
      </c>
      <c r="M34" s="381">
        <f t="shared" si="1"/>
        <v>0</v>
      </c>
      <c r="N34" s="382">
        <f>IF(M34&gt;0,'ARF 7'!N34+'ARF 8'!L34+'ARF 6'!$K$19*'ARF 9'!M34,0)</f>
        <v>0</v>
      </c>
      <c r="O34" s="289">
        <v>0</v>
      </c>
      <c r="P34" s="382">
        <f t="shared" si="2"/>
        <v>0</v>
      </c>
      <c r="Q34" s="290">
        <v>0</v>
      </c>
      <c r="R34" s="290">
        <v>0</v>
      </c>
    </row>
    <row r="35" spans="1:18" ht="12.75">
      <c r="A35" s="676"/>
      <c r="C35" s="240">
        <v>23</v>
      </c>
      <c r="D35" s="287"/>
      <c r="E35" s="287"/>
      <c r="F35" s="287"/>
      <c r="G35" s="287"/>
      <c r="H35" s="288">
        <v>0</v>
      </c>
      <c r="I35" s="288">
        <v>0</v>
      </c>
      <c r="J35" s="288">
        <v>0</v>
      </c>
      <c r="K35" s="381">
        <f t="shared" si="0"/>
        <v>0</v>
      </c>
      <c r="L35" s="288">
        <v>0</v>
      </c>
      <c r="M35" s="381">
        <f t="shared" si="1"/>
        <v>0</v>
      </c>
      <c r="N35" s="382">
        <f>IF(M35&gt;0,'ARF 7'!N35+'ARF 8'!L35+'ARF 6'!$K$19*'ARF 9'!M35,0)</f>
        <v>0</v>
      </c>
      <c r="O35" s="289">
        <v>0</v>
      </c>
      <c r="P35" s="382">
        <f t="shared" si="2"/>
        <v>0</v>
      </c>
      <c r="Q35" s="290">
        <v>0</v>
      </c>
      <c r="R35" s="290">
        <v>0</v>
      </c>
    </row>
    <row r="36" spans="1:18" ht="12.75">
      <c r="A36" s="676"/>
      <c r="C36" s="240">
        <v>24</v>
      </c>
      <c r="D36" s="287"/>
      <c r="E36" s="287"/>
      <c r="F36" s="287"/>
      <c r="G36" s="287"/>
      <c r="H36" s="288">
        <v>0</v>
      </c>
      <c r="I36" s="288">
        <v>0</v>
      </c>
      <c r="J36" s="288">
        <v>0</v>
      </c>
      <c r="K36" s="381">
        <f t="shared" si="0"/>
        <v>0</v>
      </c>
      <c r="L36" s="288">
        <v>0</v>
      </c>
      <c r="M36" s="381">
        <f t="shared" si="1"/>
        <v>0</v>
      </c>
      <c r="N36" s="382">
        <f>IF(M36&gt;0,'ARF 7'!N36+'ARF 8'!L36+'ARF 6'!$K$19*'ARF 9'!M36,0)</f>
        <v>0</v>
      </c>
      <c r="O36" s="289">
        <v>0</v>
      </c>
      <c r="P36" s="382">
        <f t="shared" si="2"/>
        <v>0</v>
      </c>
      <c r="Q36" s="290">
        <v>0</v>
      </c>
      <c r="R36" s="290">
        <v>0</v>
      </c>
    </row>
    <row r="37" spans="1:18" ht="12.75">
      <c r="A37" s="676"/>
      <c r="C37" s="240">
        <v>25</v>
      </c>
      <c r="D37" s="287"/>
      <c r="E37" s="287"/>
      <c r="F37" s="287"/>
      <c r="G37" s="287"/>
      <c r="H37" s="288">
        <v>0</v>
      </c>
      <c r="I37" s="288">
        <v>0</v>
      </c>
      <c r="J37" s="288">
        <v>0</v>
      </c>
      <c r="K37" s="381">
        <f t="shared" si="0"/>
        <v>0</v>
      </c>
      <c r="L37" s="288">
        <v>0</v>
      </c>
      <c r="M37" s="381">
        <f t="shared" si="1"/>
        <v>0</v>
      </c>
      <c r="N37" s="382">
        <f>IF(M37&gt;0,'ARF 7'!N37+'ARF 8'!L37+'ARF 6'!$K$19*'ARF 9'!M37,0)</f>
        <v>0</v>
      </c>
      <c r="O37" s="289">
        <v>0</v>
      </c>
      <c r="P37" s="382">
        <f t="shared" si="2"/>
        <v>0</v>
      </c>
      <c r="Q37" s="290">
        <v>0</v>
      </c>
      <c r="R37" s="290">
        <v>0</v>
      </c>
    </row>
    <row r="38" spans="1:18" ht="12.75">
      <c r="A38" s="676"/>
      <c r="C38" s="240">
        <v>26</v>
      </c>
      <c r="D38" s="287"/>
      <c r="E38" s="287"/>
      <c r="F38" s="287"/>
      <c r="G38" s="287"/>
      <c r="H38" s="288">
        <v>0</v>
      </c>
      <c r="I38" s="288">
        <v>0</v>
      </c>
      <c r="J38" s="288">
        <v>0</v>
      </c>
      <c r="K38" s="381">
        <f t="shared" si="0"/>
        <v>0</v>
      </c>
      <c r="L38" s="288">
        <v>0</v>
      </c>
      <c r="M38" s="381">
        <f t="shared" si="1"/>
        <v>0</v>
      </c>
      <c r="N38" s="382">
        <f>IF(M38&gt;0,'ARF 7'!N38+'ARF 8'!L38+'ARF 6'!$K$19*'ARF 9'!M38,0)</f>
        <v>0</v>
      </c>
      <c r="O38" s="289">
        <v>0</v>
      </c>
      <c r="P38" s="382">
        <f t="shared" si="2"/>
        <v>0</v>
      </c>
      <c r="Q38" s="290">
        <v>0</v>
      </c>
      <c r="R38" s="290">
        <v>0</v>
      </c>
    </row>
    <row r="39" spans="1:18" ht="12.75">
      <c r="A39" s="676"/>
      <c r="C39" s="240">
        <v>27</v>
      </c>
      <c r="D39" s="287"/>
      <c r="E39" s="287"/>
      <c r="F39" s="287"/>
      <c r="G39" s="287"/>
      <c r="H39" s="288">
        <v>0</v>
      </c>
      <c r="I39" s="288">
        <v>0</v>
      </c>
      <c r="J39" s="288">
        <v>0</v>
      </c>
      <c r="K39" s="381">
        <f t="shared" si="0"/>
        <v>0</v>
      </c>
      <c r="L39" s="288">
        <v>0</v>
      </c>
      <c r="M39" s="381">
        <f t="shared" si="1"/>
        <v>0</v>
      </c>
      <c r="N39" s="382">
        <f>IF(M39&gt;0,'ARF 7'!N39+'ARF 8'!L39+'ARF 6'!$K$19*'ARF 9'!M39,0)</f>
        <v>0</v>
      </c>
      <c r="O39" s="289">
        <v>0</v>
      </c>
      <c r="P39" s="382">
        <f t="shared" si="2"/>
        <v>0</v>
      </c>
      <c r="Q39" s="290">
        <v>0</v>
      </c>
      <c r="R39" s="290">
        <v>0</v>
      </c>
    </row>
    <row r="40" spans="1:18" ht="12.75">
      <c r="A40" s="676"/>
      <c r="C40" s="240">
        <v>28</v>
      </c>
      <c r="D40" s="287"/>
      <c r="E40" s="287"/>
      <c r="F40" s="287"/>
      <c r="G40" s="287"/>
      <c r="H40" s="288">
        <v>0</v>
      </c>
      <c r="I40" s="288">
        <v>0</v>
      </c>
      <c r="J40" s="288">
        <v>0</v>
      </c>
      <c r="K40" s="381">
        <f t="shared" si="0"/>
        <v>0</v>
      </c>
      <c r="L40" s="288">
        <v>0</v>
      </c>
      <c r="M40" s="381">
        <f t="shared" si="1"/>
        <v>0</v>
      </c>
      <c r="N40" s="382">
        <f>IF(M40&gt;0,'ARF 7'!N40+'ARF 8'!L40+'ARF 6'!$K$19*'ARF 9'!M40,0)</f>
        <v>0</v>
      </c>
      <c r="O40" s="289">
        <v>0</v>
      </c>
      <c r="P40" s="382">
        <f t="shared" si="2"/>
        <v>0</v>
      </c>
      <c r="Q40" s="290">
        <v>0</v>
      </c>
      <c r="R40" s="290">
        <v>0</v>
      </c>
    </row>
    <row r="41" spans="1:18" ht="12.75">
      <c r="A41" s="676"/>
      <c r="C41" s="240">
        <v>29</v>
      </c>
      <c r="D41" s="287"/>
      <c r="E41" s="287"/>
      <c r="F41" s="287"/>
      <c r="G41" s="287"/>
      <c r="H41" s="288">
        <v>0</v>
      </c>
      <c r="I41" s="288">
        <v>0</v>
      </c>
      <c r="J41" s="288">
        <v>0</v>
      </c>
      <c r="K41" s="381">
        <f t="shared" si="0"/>
        <v>0</v>
      </c>
      <c r="L41" s="288">
        <v>0</v>
      </c>
      <c r="M41" s="381">
        <f t="shared" si="1"/>
        <v>0</v>
      </c>
      <c r="N41" s="382">
        <f>IF(M41&gt;0,'ARF 7'!N41+'ARF 8'!L41+'ARF 6'!$K$19*'ARF 9'!M41,0)</f>
        <v>0</v>
      </c>
      <c r="O41" s="289">
        <v>0</v>
      </c>
      <c r="P41" s="382">
        <f t="shared" si="2"/>
        <v>0</v>
      </c>
      <c r="Q41" s="290">
        <v>0</v>
      </c>
      <c r="R41" s="290">
        <v>0</v>
      </c>
    </row>
    <row r="42" spans="1:18" ht="12.75">
      <c r="A42" s="676"/>
      <c r="C42" s="240">
        <v>30</v>
      </c>
      <c r="D42" s="287"/>
      <c r="E42" s="287"/>
      <c r="F42" s="287"/>
      <c r="G42" s="287"/>
      <c r="H42" s="288">
        <v>0</v>
      </c>
      <c r="I42" s="288">
        <v>0</v>
      </c>
      <c r="J42" s="288">
        <v>0</v>
      </c>
      <c r="K42" s="381">
        <f t="shared" si="0"/>
        <v>0</v>
      </c>
      <c r="L42" s="288">
        <v>0</v>
      </c>
      <c r="M42" s="381">
        <f t="shared" si="1"/>
        <v>0</v>
      </c>
      <c r="N42" s="382">
        <f>IF(M42&gt;0,'ARF 7'!N42+'ARF 8'!L42+'ARF 6'!$K$19*'ARF 9'!M42,0)</f>
        <v>0</v>
      </c>
      <c r="O42" s="289">
        <v>0</v>
      </c>
      <c r="P42" s="382">
        <f t="shared" si="2"/>
        <v>0</v>
      </c>
      <c r="Q42" s="290">
        <v>0</v>
      </c>
      <c r="R42" s="290">
        <v>0</v>
      </c>
    </row>
    <row r="43" spans="1:18" ht="12.75">
      <c r="A43" s="676"/>
      <c r="C43" s="287"/>
      <c r="D43" s="287"/>
      <c r="E43" s="287"/>
      <c r="F43" s="287"/>
      <c r="G43" s="287"/>
      <c r="H43" s="288">
        <v>0</v>
      </c>
      <c r="I43" s="288">
        <v>0</v>
      </c>
      <c r="J43" s="288">
        <v>0</v>
      </c>
      <c r="K43" s="381">
        <f>SUM(I43,J43)</f>
        <v>0</v>
      </c>
      <c r="L43" s="288">
        <v>0</v>
      </c>
      <c r="M43" s="381">
        <f>SUM(H43,K43,L43)</f>
        <v>0</v>
      </c>
      <c r="N43" s="382">
        <f>IF(M43&gt;0,'ARF 7'!N43+'ARF 8'!L43+'ARF 6'!$K$19*'ARF 9'!M43,0)</f>
        <v>0</v>
      </c>
      <c r="O43" s="289">
        <v>0</v>
      </c>
      <c r="P43" s="382">
        <f>N43*O43</f>
        <v>0</v>
      </c>
      <c r="Q43" s="290">
        <v>0</v>
      </c>
      <c r="R43" s="290">
        <v>0</v>
      </c>
    </row>
    <row r="44" spans="1:18" ht="29.25" customHeight="1">
      <c r="A44" s="676"/>
      <c r="C44" s="677" t="s">
        <v>316</v>
      </c>
      <c r="D44" s="678"/>
      <c r="E44" s="678"/>
      <c r="F44" s="678"/>
      <c r="G44" s="679"/>
      <c r="H44" s="381">
        <f>SUM(H13:H43)</f>
        <v>0</v>
      </c>
      <c r="I44" s="381">
        <f aca="true" t="shared" si="3" ref="I44:P44">SUM(I13:I43)</f>
        <v>0</v>
      </c>
      <c r="J44" s="381">
        <f t="shared" si="3"/>
        <v>0</v>
      </c>
      <c r="K44" s="381">
        <f t="shared" si="3"/>
        <v>0</v>
      </c>
      <c r="L44" s="381">
        <f t="shared" si="3"/>
        <v>0</v>
      </c>
      <c r="M44" s="381">
        <f t="shared" si="3"/>
        <v>0</v>
      </c>
      <c r="N44" s="382">
        <f t="shared" si="3"/>
        <v>0</v>
      </c>
      <c r="O44" s="420"/>
      <c r="P44" s="382">
        <f t="shared" si="3"/>
        <v>0</v>
      </c>
      <c r="Q44" s="419">
        <f>SUM(Q13:Q43)</f>
        <v>0</v>
      </c>
      <c r="R44" s="418"/>
    </row>
    <row r="45" spans="1:18" ht="12.75">
      <c r="A45" s="676"/>
      <c r="C45" s="765"/>
      <c r="D45" s="765"/>
      <c r="E45" s="765"/>
      <c r="F45" s="765"/>
      <c r="G45" s="765"/>
      <c r="H45" s="127"/>
      <c r="I45" s="127"/>
      <c r="J45" s="127"/>
      <c r="K45" s="127"/>
      <c r="L45" s="127"/>
      <c r="M45" s="127"/>
      <c r="N45" s="147"/>
      <c r="O45" s="147"/>
      <c r="P45" s="147"/>
      <c r="Q45" s="292"/>
      <c r="R45" s="147"/>
    </row>
    <row r="46" spans="1:18" ht="12.75">
      <c r="A46" s="676"/>
      <c r="C46" s="691"/>
      <c r="D46" s="691"/>
      <c r="E46" s="691"/>
      <c r="F46" s="691"/>
      <c r="G46" s="691"/>
      <c r="H46" s="675" t="s">
        <v>361</v>
      </c>
      <c r="I46" s="675"/>
      <c r="J46" s="675"/>
      <c r="K46" s="675"/>
      <c r="L46" s="675"/>
      <c r="M46" s="675"/>
      <c r="N46" s="675"/>
      <c r="O46" s="675"/>
      <c r="P46" s="675"/>
      <c r="Q46" s="675"/>
      <c r="R46" s="675"/>
    </row>
    <row r="47" spans="1:18" ht="6" customHeight="1">
      <c r="A47" s="676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48"/>
      <c r="O47" s="148"/>
      <c r="P47" s="148"/>
      <c r="Q47" s="148"/>
      <c r="R47" s="148"/>
    </row>
    <row r="48" spans="1:18" ht="5.25" customHeight="1">
      <c r="A48" s="67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48"/>
      <c r="O48" s="148"/>
      <c r="P48" s="148"/>
      <c r="Q48" s="148"/>
      <c r="R48" s="148"/>
    </row>
    <row r="49" spans="1:18" ht="12.75">
      <c r="A49" s="676"/>
      <c r="C49" s="687"/>
      <c r="D49" s="687"/>
      <c r="E49" s="687"/>
      <c r="F49" s="687"/>
      <c r="G49" s="687"/>
      <c r="H49" s="141"/>
      <c r="I49" s="141"/>
      <c r="J49" s="141"/>
      <c r="K49" s="141"/>
      <c r="L49" s="141"/>
      <c r="M49" s="141"/>
      <c r="N49" s="148"/>
      <c r="O49" s="148"/>
      <c r="P49" s="148"/>
      <c r="Q49" s="148"/>
      <c r="R49" s="148"/>
    </row>
    <row r="50" spans="1:18" ht="5.25" customHeight="1">
      <c r="A50" s="676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48"/>
      <c r="O50" s="148"/>
      <c r="P50" s="148"/>
      <c r="Q50" s="148"/>
      <c r="R50" s="148"/>
    </row>
  </sheetData>
  <sheetProtection formatCells="0" formatColumns="0" formatRows="0" insertRows="0"/>
  <mergeCells count="23">
    <mergeCell ref="A7:A50"/>
    <mergeCell ref="C7:C9"/>
    <mergeCell ref="D7:D9"/>
    <mergeCell ref="E7:E9"/>
    <mergeCell ref="C44:G44"/>
    <mergeCell ref="C45:G45"/>
    <mergeCell ref="C1:R1"/>
    <mergeCell ref="H4:P4"/>
    <mergeCell ref="H5:P5"/>
    <mergeCell ref="I7:J7"/>
    <mergeCell ref="F7:F9"/>
    <mergeCell ref="G7:G9"/>
    <mergeCell ref="K7:K8"/>
    <mergeCell ref="P7:P8"/>
    <mergeCell ref="R7:R9"/>
    <mergeCell ref="I8:J8"/>
    <mergeCell ref="M7:M8"/>
    <mergeCell ref="O7:O9"/>
    <mergeCell ref="C46:G46"/>
    <mergeCell ref="C49:G49"/>
    <mergeCell ref="Q7:Q9"/>
    <mergeCell ref="H46:R46"/>
    <mergeCell ref="N7:N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view="pageBreakPreview" zoomScale="85" zoomScaleSheetLayoutView="85" zoomScalePageLayoutView="0" workbookViewId="0" topLeftCell="A1">
      <selection activeCell="BJ18" sqref="BJ18"/>
    </sheetView>
  </sheetViews>
  <sheetFormatPr defaultColWidth="9.140625" defaultRowHeight="12.75"/>
  <cols>
    <col min="1" max="13" width="2.7109375" style="0" customWidth="1"/>
    <col min="14" max="60" width="3.00390625" style="0" customWidth="1"/>
  </cols>
  <sheetData>
    <row r="1" spans="1:60" ht="34.5" customHeight="1">
      <c r="A1" s="830" t="s">
        <v>259</v>
      </c>
      <c r="B1" s="831"/>
      <c r="C1" s="831"/>
      <c r="D1" s="831"/>
      <c r="E1" s="831"/>
      <c r="F1" s="831"/>
      <c r="G1" s="831"/>
      <c r="H1" s="831"/>
      <c r="I1" s="831"/>
      <c r="J1" s="831"/>
      <c r="K1" s="832"/>
      <c r="L1" s="43"/>
      <c r="M1" s="43"/>
      <c r="N1" s="833" t="s">
        <v>260</v>
      </c>
      <c r="O1" s="834"/>
      <c r="P1" s="834"/>
      <c r="Q1" s="835" t="s">
        <v>31</v>
      </c>
      <c r="R1" s="834"/>
      <c r="S1" s="834"/>
      <c r="T1" s="834"/>
      <c r="U1" s="834"/>
      <c r="V1" s="834"/>
      <c r="W1" s="834"/>
      <c r="X1" s="834"/>
      <c r="Y1" s="834"/>
      <c r="Z1" s="834"/>
      <c r="AA1" s="834"/>
      <c r="AB1" s="834"/>
      <c r="AC1" s="834"/>
      <c r="AD1" s="834"/>
      <c r="AE1" s="834"/>
      <c r="AF1" s="834"/>
      <c r="AG1" s="834"/>
      <c r="AH1" s="834"/>
      <c r="AI1" s="834"/>
      <c r="AJ1" s="834"/>
      <c r="AK1" s="834"/>
      <c r="AL1" s="834"/>
      <c r="AM1" s="834"/>
      <c r="AN1" s="834"/>
      <c r="AO1" s="834"/>
      <c r="AP1" s="834"/>
      <c r="AQ1" s="834"/>
      <c r="AR1" s="834"/>
      <c r="AS1" s="834"/>
      <c r="AT1" s="834"/>
      <c r="AU1" s="834"/>
      <c r="AV1" s="834"/>
      <c r="AW1" s="834"/>
      <c r="AX1" s="834"/>
      <c r="AY1" s="834"/>
      <c r="AZ1" s="834"/>
      <c r="BA1" s="834"/>
      <c r="BB1" s="834"/>
      <c r="BC1" s="834"/>
      <c r="BD1" s="834"/>
      <c r="BE1" s="834"/>
      <c r="BF1" s="834"/>
      <c r="BG1" s="834"/>
      <c r="BH1" s="836"/>
    </row>
    <row r="2" spans="1:60" ht="24.75" customHeight="1">
      <c r="A2" s="837" t="s">
        <v>32</v>
      </c>
      <c r="B2" s="838"/>
      <c r="C2" s="838"/>
      <c r="D2" s="838"/>
      <c r="E2" s="838"/>
      <c r="F2" s="837" t="s">
        <v>33</v>
      </c>
      <c r="G2" s="838"/>
      <c r="H2" s="838"/>
      <c r="I2" s="838"/>
      <c r="J2" s="838"/>
      <c r="K2" s="838"/>
      <c r="L2" s="43"/>
      <c r="M2" s="43"/>
      <c r="N2" s="816" t="s">
        <v>34</v>
      </c>
      <c r="O2" s="817"/>
      <c r="P2" s="817"/>
      <c r="Q2" s="817"/>
      <c r="R2" s="817"/>
      <c r="S2" s="817"/>
      <c r="T2" s="817"/>
      <c r="U2" s="817"/>
      <c r="V2" s="818"/>
      <c r="W2" s="826" t="s">
        <v>35</v>
      </c>
      <c r="X2" s="826"/>
      <c r="Y2" s="826"/>
      <c r="Z2" s="826"/>
      <c r="AA2" s="826"/>
      <c r="AB2" s="826"/>
      <c r="AC2" s="826"/>
      <c r="AD2" s="826"/>
      <c r="AE2" s="826"/>
      <c r="AF2" s="826"/>
      <c r="AG2" s="826"/>
      <c r="AH2" s="826"/>
      <c r="AI2" s="826"/>
      <c r="AJ2" s="826"/>
      <c r="AK2" s="826"/>
      <c r="AL2" s="827"/>
      <c r="AM2" s="816" t="s">
        <v>36</v>
      </c>
      <c r="AN2" s="817"/>
      <c r="AO2" s="817"/>
      <c r="AP2" s="818"/>
      <c r="AQ2" s="825" t="s">
        <v>35</v>
      </c>
      <c r="AR2" s="826"/>
      <c r="AS2" s="826"/>
      <c r="AT2" s="826"/>
      <c r="AU2" s="826"/>
      <c r="AV2" s="826"/>
      <c r="AW2" s="826"/>
      <c r="AX2" s="826"/>
      <c r="AY2" s="826"/>
      <c r="AZ2" s="826"/>
      <c r="BA2" s="826"/>
      <c r="BB2" s="826"/>
      <c r="BC2" s="826"/>
      <c r="BD2" s="826"/>
      <c r="BE2" s="826"/>
      <c r="BF2" s="826"/>
      <c r="BG2" s="826"/>
      <c r="BH2" s="827"/>
    </row>
    <row r="3" spans="1:60" ht="15" customHeight="1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43"/>
      <c r="M3" s="43"/>
      <c r="N3" s="819"/>
      <c r="O3" s="820"/>
      <c r="P3" s="820"/>
      <c r="Q3" s="820"/>
      <c r="R3" s="820"/>
      <c r="S3" s="820"/>
      <c r="T3" s="820"/>
      <c r="U3" s="820"/>
      <c r="V3" s="821"/>
      <c r="W3" s="810" t="s">
        <v>37</v>
      </c>
      <c r="X3" s="811"/>
      <c r="Y3" s="811"/>
      <c r="Z3" s="811"/>
      <c r="AA3" s="812"/>
      <c r="AB3" s="817" t="s">
        <v>38</v>
      </c>
      <c r="AC3" s="817"/>
      <c r="AD3" s="817"/>
      <c r="AE3" s="817"/>
      <c r="AF3" s="817"/>
      <c r="AG3" s="817"/>
      <c r="AH3" s="817"/>
      <c r="AI3" s="817"/>
      <c r="AJ3" s="817"/>
      <c r="AK3" s="817"/>
      <c r="AL3" s="818"/>
      <c r="AM3" s="819"/>
      <c r="AN3" s="820"/>
      <c r="AO3" s="820"/>
      <c r="AP3" s="821"/>
      <c r="AQ3" s="810" t="s">
        <v>39</v>
      </c>
      <c r="AR3" s="811"/>
      <c r="AS3" s="811"/>
      <c r="AT3" s="811"/>
      <c r="AU3" s="811"/>
      <c r="AV3" s="812"/>
      <c r="AW3" s="810" t="s">
        <v>40</v>
      </c>
      <c r="AX3" s="811"/>
      <c r="AY3" s="811"/>
      <c r="AZ3" s="811"/>
      <c r="BA3" s="811"/>
      <c r="BB3" s="812"/>
      <c r="BC3" s="816" t="s">
        <v>41</v>
      </c>
      <c r="BD3" s="817"/>
      <c r="BE3" s="817"/>
      <c r="BF3" s="817"/>
      <c r="BG3" s="817"/>
      <c r="BH3" s="818"/>
    </row>
    <row r="4" spans="1:60" ht="15" customHeight="1">
      <c r="A4" s="840"/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44"/>
      <c r="M4" s="44"/>
      <c r="N4" s="822"/>
      <c r="O4" s="823"/>
      <c r="P4" s="823"/>
      <c r="Q4" s="823"/>
      <c r="R4" s="823"/>
      <c r="S4" s="823"/>
      <c r="T4" s="823"/>
      <c r="U4" s="823"/>
      <c r="V4" s="824"/>
      <c r="W4" s="813"/>
      <c r="X4" s="814"/>
      <c r="Y4" s="814"/>
      <c r="Z4" s="814"/>
      <c r="AA4" s="815"/>
      <c r="AB4" s="823"/>
      <c r="AC4" s="823"/>
      <c r="AD4" s="823"/>
      <c r="AE4" s="823"/>
      <c r="AF4" s="823"/>
      <c r="AG4" s="823"/>
      <c r="AH4" s="823"/>
      <c r="AI4" s="823"/>
      <c r="AJ4" s="823"/>
      <c r="AK4" s="823"/>
      <c r="AL4" s="824"/>
      <c r="AM4" s="822"/>
      <c r="AN4" s="823"/>
      <c r="AO4" s="823"/>
      <c r="AP4" s="824"/>
      <c r="AQ4" s="813"/>
      <c r="AR4" s="814"/>
      <c r="AS4" s="814"/>
      <c r="AT4" s="814"/>
      <c r="AU4" s="814"/>
      <c r="AV4" s="815"/>
      <c r="AW4" s="813"/>
      <c r="AX4" s="814"/>
      <c r="AY4" s="814"/>
      <c r="AZ4" s="814"/>
      <c r="BA4" s="814"/>
      <c r="BB4" s="815"/>
      <c r="BC4" s="822"/>
      <c r="BD4" s="823"/>
      <c r="BE4" s="823"/>
      <c r="BF4" s="823"/>
      <c r="BG4" s="823"/>
      <c r="BH4" s="824"/>
    </row>
    <row r="5" spans="1:60" ht="15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6"/>
      <c r="M5" s="47"/>
      <c r="N5" s="45">
        <v>12</v>
      </c>
      <c r="O5" s="45">
        <v>13</v>
      </c>
      <c r="P5" s="45">
        <v>14</v>
      </c>
      <c r="Q5" s="45">
        <v>15</v>
      </c>
      <c r="R5" s="45">
        <v>16</v>
      </c>
      <c r="S5" s="45">
        <v>17</v>
      </c>
      <c r="T5" s="45">
        <v>18</v>
      </c>
      <c r="U5" s="45">
        <v>19</v>
      </c>
      <c r="V5" s="45">
        <v>20</v>
      </c>
      <c r="W5" s="45">
        <v>21</v>
      </c>
      <c r="X5" s="45">
        <v>22</v>
      </c>
      <c r="Y5" s="45">
        <v>23</v>
      </c>
      <c r="Z5" s="45">
        <v>24</v>
      </c>
      <c r="AA5" s="45">
        <v>25</v>
      </c>
      <c r="AB5" s="45">
        <v>26</v>
      </c>
      <c r="AC5" s="45">
        <v>27</v>
      </c>
      <c r="AD5" s="45">
        <v>28</v>
      </c>
      <c r="AE5" s="45">
        <v>29</v>
      </c>
      <c r="AF5" s="45">
        <v>30</v>
      </c>
      <c r="AG5" s="45">
        <v>31</v>
      </c>
      <c r="AH5" s="45">
        <v>32</v>
      </c>
      <c r="AI5" s="45">
        <v>33</v>
      </c>
      <c r="AJ5" s="45">
        <v>34</v>
      </c>
      <c r="AK5" s="45">
        <v>35</v>
      </c>
      <c r="AL5" s="45">
        <v>36</v>
      </c>
      <c r="AM5" s="45">
        <v>37</v>
      </c>
      <c r="AN5" s="45">
        <v>38</v>
      </c>
      <c r="AO5" s="45">
        <v>39</v>
      </c>
      <c r="AP5" s="45">
        <v>40</v>
      </c>
      <c r="AQ5" s="45">
        <v>41</v>
      </c>
      <c r="AR5" s="45">
        <v>42</v>
      </c>
      <c r="AS5" s="45">
        <v>43</v>
      </c>
      <c r="AT5" s="45">
        <v>44</v>
      </c>
      <c r="AU5" s="45">
        <v>45</v>
      </c>
      <c r="AV5" s="45">
        <v>46</v>
      </c>
      <c r="AW5" s="45">
        <v>47</v>
      </c>
      <c r="AX5" s="45">
        <v>48</v>
      </c>
      <c r="AY5" s="45">
        <v>49</v>
      </c>
      <c r="AZ5" s="45">
        <v>50</v>
      </c>
      <c r="BA5" s="45">
        <v>51</v>
      </c>
      <c r="BB5" s="45">
        <v>52</v>
      </c>
      <c r="BC5" s="45">
        <v>53</v>
      </c>
      <c r="BD5" s="45">
        <v>54</v>
      </c>
      <c r="BE5" s="45">
        <v>55</v>
      </c>
      <c r="BF5" s="45">
        <v>56</v>
      </c>
      <c r="BG5" s="45">
        <v>57</v>
      </c>
      <c r="BH5" s="45">
        <v>58</v>
      </c>
    </row>
    <row r="6" spans="1:60" ht="15" customHeight="1">
      <c r="A6" s="800" t="s">
        <v>115</v>
      </c>
      <c r="B6" s="800" t="s">
        <v>116</v>
      </c>
      <c r="C6" s="800" t="s">
        <v>117</v>
      </c>
      <c r="D6" s="800" t="s">
        <v>118</v>
      </c>
      <c r="E6" s="800" t="s">
        <v>119</v>
      </c>
      <c r="F6" s="800" t="s">
        <v>120</v>
      </c>
      <c r="G6" s="800" t="s">
        <v>121</v>
      </c>
      <c r="H6" s="800" t="s">
        <v>113</v>
      </c>
      <c r="I6" s="800" t="s">
        <v>114</v>
      </c>
      <c r="J6" s="800" t="s">
        <v>111</v>
      </c>
      <c r="K6" s="800" t="s">
        <v>112</v>
      </c>
      <c r="L6" s="48"/>
      <c r="M6" s="48"/>
      <c r="N6" s="808" t="s">
        <v>42</v>
      </c>
      <c r="O6" s="800" t="s">
        <v>122</v>
      </c>
      <c r="P6" s="800" t="s">
        <v>43</v>
      </c>
      <c r="Q6" s="800" t="s">
        <v>44</v>
      </c>
      <c r="R6" s="800" t="s">
        <v>45</v>
      </c>
      <c r="S6" s="800" t="s">
        <v>46</v>
      </c>
      <c r="T6" s="800" t="s">
        <v>123</v>
      </c>
      <c r="U6" s="800" t="s">
        <v>47</v>
      </c>
      <c r="V6" s="800" t="s">
        <v>48</v>
      </c>
      <c r="W6" s="800" t="s">
        <v>49</v>
      </c>
      <c r="X6" s="800" t="s">
        <v>50</v>
      </c>
      <c r="Y6" s="800" t="s">
        <v>51</v>
      </c>
      <c r="Z6" s="800" t="s">
        <v>52</v>
      </c>
      <c r="AA6" s="800" t="s">
        <v>53</v>
      </c>
      <c r="AB6" s="800" t="s">
        <v>54</v>
      </c>
      <c r="AC6" s="800" t="s">
        <v>55</v>
      </c>
      <c r="AD6" s="800" t="s">
        <v>56</v>
      </c>
      <c r="AE6" s="800" t="s">
        <v>57</v>
      </c>
      <c r="AF6" s="800" t="s">
        <v>58</v>
      </c>
      <c r="AG6" s="800" t="s">
        <v>59</v>
      </c>
      <c r="AH6" s="800" t="s">
        <v>60</v>
      </c>
      <c r="AI6" s="800" t="s">
        <v>61</v>
      </c>
      <c r="AJ6" s="800" t="s">
        <v>62</v>
      </c>
      <c r="AK6" s="800" t="s">
        <v>63</v>
      </c>
      <c r="AL6" s="800" t="s">
        <v>59</v>
      </c>
      <c r="AM6" s="800" t="s">
        <v>64</v>
      </c>
      <c r="AN6" s="800" t="s">
        <v>65</v>
      </c>
      <c r="AO6" s="800" t="s">
        <v>66</v>
      </c>
      <c r="AP6" s="800" t="s">
        <v>67</v>
      </c>
      <c r="AQ6" s="800" t="s">
        <v>68</v>
      </c>
      <c r="AR6" s="800" t="s">
        <v>69</v>
      </c>
      <c r="AS6" s="800" t="s">
        <v>70</v>
      </c>
      <c r="AT6" s="800" t="s">
        <v>71</v>
      </c>
      <c r="AU6" s="800" t="s">
        <v>72</v>
      </c>
      <c r="AV6" s="800" t="s">
        <v>73</v>
      </c>
      <c r="AW6" s="800" t="s">
        <v>74</v>
      </c>
      <c r="AX6" s="800" t="s">
        <v>75</v>
      </c>
      <c r="AY6" s="800" t="s">
        <v>76</v>
      </c>
      <c r="AZ6" s="800" t="s">
        <v>77</v>
      </c>
      <c r="BA6" s="800" t="s">
        <v>78</v>
      </c>
      <c r="BB6" s="800" t="s">
        <v>59</v>
      </c>
      <c r="BC6" s="797" t="s">
        <v>79</v>
      </c>
      <c r="BD6" s="800" t="s">
        <v>80</v>
      </c>
      <c r="BE6" s="800" t="s">
        <v>81</v>
      </c>
      <c r="BF6" s="800" t="s">
        <v>82</v>
      </c>
      <c r="BG6" s="800" t="s">
        <v>83</v>
      </c>
      <c r="BH6" s="800" t="s">
        <v>59</v>
      </c>
    </row>
    <row r="7" spans="1:60" ht="15" customHeight="1">
      <c r="A7" s="828"/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48"/>
      <c r="M7" s="48"/>
      <c r="N7" s="809"/>
      <c r="O7" s="801"/>
      <c r="P7" s="804"/>
      <c r="Q7" s="801"/>
      <c r="R7" s="801"/>
      <c r="S7" s="801"/>
      <c r="T7" s="801"/>
      <c r="U7" s="801"/>
      <c r="V7" s="801"/>
      <c r="W7" s="801"/>
      <c r="X7" s="801"/>
      <c r="Y7" s="801"/>
      <c r="Z7" s="801"/>
      <c r="AA7" s="801"/>
      <c r="AB7" s="801"/>
      <c r="AC7" s="801"/>
      <c r="AD7" s="801"/>
      <c r="AE7" s="801"/>
      <c r="AF7" s="801"/>
      <c r="AG7" s="801"/>
      <c r="AH7" s="801"/>
      <c r="AI7" s="801"/>
      <c r="AJ7" s="801"/>
      <c r="AK7" s="801"/>
      <c r="AL7" s="801"/>
      <c r="AM7" s="801"/>
      <c r="AN7" s="801"/>
      <c r="AO7" s="801"/>
      <c r="AP7" s="801"/>
      <c r="AQ7" s="801"/>
      <c r="AR7" s="801"/>
      <c r="AS7" s="801"/>
      <c r="AT7" s="801"/>
      <c r="AU7" s="801"/>
      <c r="AV7" s="801"/>
      <c r="AW7" s="801"/>
      <c r="AX7" s="801"/>
      <c r="AY7" s="801"/>
      <c r="AZ7" s="801"/>
      <c r="BA7" s="801"/>
      <c r="BB7" s="801"/>
      <c r="BC7" s="798"/>
      <c r="BD7" s="801"/>
      <c r="BE7" s="801"/>
      <c r="BF7" s="801"/>
      <c r="BG7" s="801"/>
      <c r="BH7" s="801"/>
    </row>
    <row r="8" spans="1:60" ht="15" customHeight="1">
      <c r="A8" s="828"/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48"/>
      <c r="M8" s="48"/>
      <c r="N8" s="809"/>
      <c r="O8" s="801"/>
      <c r="P8" s="804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F8" s="801"/>
      <c r="AG8" s="801"/>
      <c r="AH8" s="801"/>
      <c r="AI8" s="801"/>
      <c r="AJ8" s="801"/>
      <c r="AK8" s="801"/>
      <c r="AL8" s="801"/>
      <c r="AM8" s="801"/>
      <c r="AN8" s="801"/>
      <c r="AO8" s="801"/>
      <c r="AP8" s="801"/>
      <c r="AQ8" s="801"/>
      <c r="AR8" s="801"/>
      <c r="AS8" s="801"/>
      <c r="AT8" s="801"/>
      <c r="AU8" s="801"/>
      <c r="AV8" s="801"/>
      <c r="AW8" s="801"/>
      <c r="AX8" s="801"/>
      <c r="AY8" s="801"/>
      <c r="AZ8" s="801"/>
      <c r="BA8" s="801"/>
      <c r="BB8" s="801"/>
      <c r="BC8" s="798"/>
      <c r="BD8" s="801"/>
      <c r="BE8" s="801"/>
      <c r="BF8" s="801"/>
      <c r="BG8" s="801"/>
      <c r="BH8" s="801"/>
    </row>
    <row r="9" spans="1:60" ht="15" customHeight="1">
      <c r="A9" s="828"/>
      <c r="B9" s="801"/>
      <c r="C9" s="801"/>
      <c r="D9" s="801"/>
      <c r="E9" s="801"/>
      <c r="F9" s="801"/>
      <c r="G9" s="801"/>
      <c r="H9" s="801"/>
      <c r="I9" s="801"/>
      <c r="J9" s="801"/>
      <c r="K9" s="801"/>
      <c r="L9" s="48"/>
      <c r="M9" s="48"/>
      <c r="N9" s="809"/>
      <c r="O9" s="801"/>
      <c r="P9" s="804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1"/>
      <c r="AS9" s="801"/>
      <c r="AT9" s="801"/>
      <c r="AU9" s="801"/>
      <c r="AV9" s="801"/>
      <c r="AW9" s="801"/>
      <c r="AX9" s="801"/>
      <c r="AY9" s="801"/>
      <c r="AZ9" s="801"/>
      <c r="BA9" s="801"/>
      <c r="BB9" s="801"/>
      <c r="BC9" s="798"/>
      <c r="BD9" s="801"/>
      <c r="BE9" s="801"/>
      <c r="BF9" s="801"/>
      <c r="BG9" s="801"/>
      <c r="BH9" s="801"/>
    </row>
    <row r="10" spans="1:60" ht="15" customHeight="1">
      <c r="A10" s="828"/>
      <c r="B10" s="801"/>
      <c r="C10" s="801"/>
      <c r="D10" s="801"/>
      <c r="E10" s="801"/>
      <c r="F10" s="801"/>
      <c r="G10" s="801"/>
      <c r="H10" s="801"/>
      <c r="I10" s="801"/>
      <c r="J10" s="801"/>
      <c r="K10" s="801"/>
      <c r="L10" s="48"/>
      <c r="M10" s="48"/>
      <c r="N10" s="809"/>
      <c r="O10" s="801"/>
      <c r="P10" s="804"/>
      <c r="Q10" s="801"/>
      <c r="R10" s="801"/>
      <c r="S10" s="801"/>
      <c r="T10" s="801"/>
      <c r="U10" s="801"/>
      <c r="V10" s="801"/>
      <c r="W10" s="801"/>
      <c r="X10" s="801"/>
      <c r="Y10" s="801"/>
      <c r="Z10" s="801"/>
      <c r="AA10" s="801"/>
      <c r="AB10" s="801"/>
      <c r="AC10" s="801"/>
      <c r="AD10" s="801"/>
      <c r="AE10" s="801"/>
      <c r="AF10" s="801"/>
      <c r="AG10" s="801"/>
      <c r="AH10" s="801"/>
      <c r="AI10" s="801"/>
      <c r="AJ10" s="801"/>
      <c r="AK10" s="801"/>
      <c r="AL10" s="801"/>
      <c r="AM10" s="801"/>
      <c r="AN10" s="801"/>
      <c r="AO10" s="801"/>
      <c r="AP10" s="801"/>
      <c r="AQ10" s="801"/>
      <c r="AR10" s="801"/>
      <c r="AS10" s="801"/>
      <c r="AT10" s="801"/>
      <c r="AU10" s="801"/>
      <c r="AV10" s="801"/>
      <c r="AW10" s="801"/>
      <c r="AX10" s="801"/>
      <c r="AY10" s="801"/>
      <c r="AZ10" s="801"/>
      <c r="BA10" s="801"/>
      <c r="BB10" s="801"/>
      <c r="BC10" s="798"/>
      <c r="BD10" s="801"/>
      <c r="BE10" s="801"/>
      <c r="BF10" s="801"/>
      <c r="BG10" s="801"/>
      <c r="BH10" s="801"/>
    </row>
    <row r="11" spans="1:60" ht="15" customHeight="1">
      <c r="A11" s="828"/>
      <c r="B11" s="801"/>
      <c r="C11" s="801"/>
      <c r="D11" s="801"/>
      <c r="E11" s="801"/>
      <c r="F11" s="801"/>
      <c r="G11" s="801"/>
      <c r="H11" s="801"/>
      <c r="I11" s="801"/>
      <c r="J11" s="801"/>
      <c r="K11" s="801"/>
      <c r="L11" s="48"/>
      <c r="M11" s="48"/>
      <c r="N11" s="809"/>
      <c r="O11" s="801"/>
      <c r="P11" s="804"/>
      <c r="Q11" s="801"/>
      <c r="R11" s="801"/>
      <c r="S11" s="801"/>
      <c r="T11" s="801"/>
      <c r="U11" s="801"/>
      <c r="V11" s="801"/>
      <c r="W11" s="801"/>
      <c r="X11" s="801"/>
      <c r="Y11" s="801"/>
      <c r="Z11" s="801"/>
      <c r="AA11" s="801"/>
      <c r="AB11" s="801"/>
      <c r="AC11" s="801"/>
      <c r="AD11" s="801"/>
      <c r="AE11" s="801"/>
      <c r="AF11" s="801"/>
      <c r="AG11" s="801"/>
      <c r="AH11" s="801"/>
      <c r="AI11" s="801"/>
      <c r="AJ11" s="801"/>
      <c r="AK11" s="801"/>
      <c r="AL11" s="801"/>
      <c r="AM11" s="801"/>
      <c r="AN11" s="801"/>
      <c r="AO11" s="801"/>
      <c r="AP11" s="801"/>
      <c r="AQ11" s="801"/>
      <c r="AR11" s="801"/>
      <c r="AS11" s="801"/>
      <c r="AT11" s="801"/>
      <c r="AU11" s="801"/>
      <c r="AV11" s="801"/>
      <c r="AW11" s="801"/>
      <c r="AX11" s="801"/>
      <c r="AY11" s="801"/>
      <c r="AZ11" s="801"/>
      <c r="BA11" s="801"/>
      <c r="BB11" s="801"/>
      <c r="BC11" s="798"/>
      <c r="BD11" s="801"/>
      <c r="BE11" s="801"/>
      <c r="BF11" s="801"/>
      <c r="BG11" s="801"/>
      <c r="BH11" s="801"/>
    </row>
    <row r="12" spans="1:60" ht="15" customHeight="1">
      <c r="A12" s="828"/>
      <c r="B12" s="801"/>
      <c r="C12" s="801"/>
      <c r="D12" s="801"/>
      <c r="E12" s="801"/>
      <c r="F12" s="801"/>
      <c r="G12" s="801"/>
      <c r="H12" s="801"/>
      <c r="I12" s="801"/>
      <c r="J12" s="801"/>
      <c r="K12" s="801"/>
      <c r="L12" s="48"/>
      <c r="M12" s="48"/>
      <c r="N12" s="809"/>
      <c r="O12" s="801"/>
      <c r="P12" s="804"/>
      <c r="Q12" s="801"/>
      <c r="R12" s="801"/>
      <c r="S12" s="801"/>
      <c r="T12" s="801"/>
      <c r="U12" s="801"/>
      <c r="V12" s="801"/>
      <c r="W12" s="801"/>
      <c r="X12" s="801"/>
      <c r="Y12" s="801"/>
      <c r="Z12" s="801"/>
      <c r="AA12" s="801"/>
      <c r="AB12" s="801"/>
      <c r="AC12" s="801"/>
      <c r="AD12" s="801"/>
      <c r="AE12" s="801"/>
      <c r="AF12" s="801"/>
      <c r="AG12" s="801"/>
      <c r="AH12" s="801"/>
      <c r="AI12" s="801"/>
      <c r="AJ12" s="801"/>
      <c r="AK12" s="801"/>
      <c r="AL12" s="801"/>
      <c r="AM12" s="801"/>
      <c r="AN12" s="801"/>
      <c r="AO12" s="801"/>
      <c r="AP12" s="801"/>
      <c r="AQ12" s="801"/>
      <c r="AR12" s="801"/>
      <c r="AS12" s="801"/>
      <c r="AT12" s="801"/>
      <c r="AU12" s="801"/>
      <c r="AV12" s="801"/>
      <c r="AW12" s="801"/>
      <c r="AX12" s="801"/>
      <c r="AY12" s="801"/>
      <c r="AZ12" s="801"/>
      <c r="BA12" s="801"/>
      <c r="BB12" s="801"/>
      <c r="BC12" s="798"/>
      <c r="BD12" s="801"/>
      <c r="BE12" s="801"/>
      <c r="BF12" s="801"/>
      <c r="BG12" s="801"/>
      <c r="BH12" s="801"/>
    </row>
    <row r="13" spans="1:60" ht="15" customHeight="1">
      <c r="A13" s="828"/>
      <c r="B13" s="801"/>
      <c r="C13" s="801"/>
      <c r="D13" s="801"/>
      <c r="E13" s="801"/>
      <c r="F13" s="801"/>
      <c r="G13" s="801"/>
      <c r="H13" s="801"/>
      <c r="I13" s="801"/>
      <c r="J13" s="801"/>
      <c r="K13" s="801"/>
      <c r="L13" s="48"/>
      <c r="M13" s="48"/>
      <c r="N13" s="809"/>
      <c r="O13" s="801"/>
      <c r="P13" s="804"/>
      <c r="Q13" s="801"/>
      <c r="R13" s="801"/>
      <c r="S13" s="801"/>
      <c r="T13" s="801"/>
      <c r="U13" s="801"/>
      <c r="V13" s="801"/>
      <c r="W13" s="801"/>
      <c r="X13" s="801"/>
      <c r="Y13" s="801"/>
      <c r="Z13" s="801"/>
      <c r="AA13" s="801"/>
      <c r="AB13" s="801"/>
      <c r="AC13" s="801"/>
      <c r="AD13" s="801"/>
      <c r="AE13" s="801"/>
      <c r="AF13" s="801"/>
      <c r="AG13" s="801"/>
      <c r="AH13" s="801"/>
      <c r="AI13" s="801"/>
      <c r="AJ13" s="801"/>
      <c r="AK13" s="801"/>
      <c r="AL13" s="801"/>
      <c r="AM13" s="801"/>
      <c r="AN13" s="801"/>
      <c r="AO13" s="801"/>
      <c r="AP13" s="801"/>
      <c r="AQ13" s="801"/>
      <c r="AR13" s="801"/>
      <c r="AS13" s="801"/>
      <c r="AT13" s="801"/>
      <c r="AU13" s="801"/>
      <c r="AV13" s="801"/>
      <c r="AW13" s="801"/>
      <c r="AX13" s="801"/>
      <c r="AY13" s="801"/>
      <c r="AZ13" s="801"/>
      <c r="BA13" s="801"/>
      <c r="BB13" s="801"/>
      <c r="BC13" s="798"/>
      <c r="BD13" s="801"/>
      <c r="BE13" s="801"/>
      <c r="BF13" s="801"/>
      <c r="BG13" s="801"/>
      <c r="BH13" s="801"/>
    </row>
    <row r="14" spans="1:60" ht="15" customHeight="1">
      <c r="A14" s="828"/>
      <c r="B14" s="801"/>
      <c r="C14" s="801"/>
      <c r="D14" s="801"/>
      <c r="E14" s="801"/>
      <c r="F14" s="801"/>
      <c r="G14" s="801"/>
      <c r="H14" s="801"/>
      <c r="I14" s="801"/>
      <c r="J14" s="801"/>
      <c r="K14" s="801"/>
      <c r="L14" s="48"/>
      <c r="M14" s="48"/>
      <c r="N14" s="809"/>
      <c r="O14" s="801"/>
      <c r="P14" s="804"/>
      <c r="Q14" s="801"/>
      <c r="R14" s="801"/>
      <c r="S14" s="801"/>
      <c r="T14" s="801"/>
      <c r="U14" s="801"/>
      <c r="V14" s="801"/>
      <c r="W14" s="801"/>
      <c r="X14" s="801"/>
      <c r="Y14" s="801"/>
      <c r="Z14" s="801"/>
      <c r="AA14" s="801"/>
      <c r="AB14" s="801"/>
      <c r="AC14" s="801"/>
      <c r="AD14" s="801"/>
      <c r="AE14" s="801"/>
      <c r="AF14" s="801"/>
      <c r="AG14" s="801"/>
      <c r="AH14" s="801"/>
      <c r="AI14" s="801"/>
      <c r="AJ14" s="801"/>
      <c r="AK14" s="801"/>
      <c r="AL14" s="801"/>
      <c r="AM14" s="801"/>
      <c r="AN14" s="801"/>
      <c r="AO14" s="801"/>
      <c r="AP14" s="801"/>
      <c r="AQ14" s="801"/>
      <c r="AR14" s="801"/>
      <c r="AS14" s="801"/>
      <c r="AT14" s="801"/>
      <c r="AU14" s="801"/>
      <c r="AV14" s="801"/>
      <c r="AW14" s="801"/>
      <c r="AX14" s="801"/>
      <c r="AY14" s="801"/>
      <c r="AZ14" s="801"/>
      <c r="BA14" s="801"/>
      <c r="BB14" s="801"/>
      <c r="BC14" s="798"/>
      <c r="BD14" s="801"/>
      <c r="BE14" s="801"/>
      <c r="BF14" s="801"/>
      <c r="BG14" s="801"/>
      <c r="BH14" s="801"/>
    </row>
    <row r="15" spans="1:60" ht="15" customHeight="1">
      <c r="A15" s="828"/>
      <c r="B15" s="801"/>
      <c r="C15" s="801"/>
      <c r="D15" s="801"/>
      <c r="E15" s="801"/>
      <c r="F15" s="801"/>
      <c r="G15" s="801"/>
      <c r="H15" s="801"/>
      <c r="I15" s="801"/>
      <c r="J15" s="801"/>
      <c r="K15" s="801"/>
      <c r="L15" s="48"/>
      <c r="M15" s="48"/>
      <c r="N15" s="809"/>
      <c r="O15" s="801"/>
      <c r="P15" s="804"/>
      <c r="Q15" s="801"/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801"/>
      <c r="AC15" s="801"/>
      <c r="AD15" s="801"/>
      <c r="AE15" s="801"/>
      <c r="AF15" s="801"/>
      <c r="AG15" s="801"/>
      <c r="AH15" s="801"/>
      <c r="AI15" s="801"/>
      <c r="AJ15" s="801"/>
      <c r="AK15" s="801"/>
      <c r="AL15" s="801"/>
      <c r="AM15" s="801"/>
      <c r="AN15" s="801"/>
      <c r="AO15" s="801"/>
      <c r="AP15" s="801"/>
      <c r="AQ15" s="801"/>
      <c r="AR15" s="801"/>
      <c r="AS15" s="801"/>
      <c r="AT15" s="801"/>
      <c r="AU15" s="801"/>
      <c r="AV15" s="801"/>
      <c r="AW15" s="801"/>
      <c r="AX15" s="801"/>
      <c r="AY15" s="801"/>
      <c r="AZ15" s="801"/>
      <c r="BA15" s="801"/>
      <c r="BB15" s="801"/>
      <c r="BC15" s="798"/>
      <c r="BD15" s="801"/>
      <c r="BE15" s="801"/>
      <c r="BF15" s="801"/>
      <c r="BG15" s="801"/>
      <c r="BH15" s="801"/>
    </row>
    <row r="16" spans="1:60" ht="15" customHeight="1">
      <c r="A16" s="828"/>
      <c r="B16" s="801"/>
      <c r="C16" s="801"/>
      <c r="D16" s="801"/>
      <c r="E16" s="801"/>
      <c r="F16" s="801"/>
      <c r="G16" s="801"/>
      <c r="H16" s="801"/>
      <c r="I16" s="801"/>
      <c r="J16" s="801"/>
      <c r="K16" s="801"/>
      <c r="L16" s="48"/>
      <c r="M16" s="48"/>
      <c r="N16" s="809"/>
      <c r="O16" s="801"/>
      <c r="P16" s="804"/>
      <c r="Q16" s="801"/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1"/>
      <c r="AC16" s="801"/>
      <c r="AD16" s="801"/>
      <c r="AE16" s="801"/>
      <c r="AF16" s="801"/>
      <c r="AG16" s="801"/>
      <c r="AH16" s="801"/>
      <c r="AI16" s="801"/>
      <c r="AJ16" s="801"/>
      <c r="AK16" s="801"/>
      <c r="AL16" s="801"/>
      <c r="AM16" s="801"/>
      <c r="AN16" s="801"/>
      <c r="AO16" s="801"/>
      <c r="AP16" s="801"/>
      <c r="AQ16" s="801"/>
      <c r="AR16" s="801"/>
      <c r="AS16" s="801"/>
      <c r="AT16" s="801"/>
      <c r="AU16" s="801"/>
      <c r="AV16" s="801"/>
      <c r="AW16" s="801"/>
      <c r="AX16" s="801"/>
      <c r="AY16" s="801"/>
      <c r="AZ16" s="801"/>
      <c r="BA16" s="801"/>
      <c r="BB16" s="801"/>
      <c r="BC16" s="798"/>
      <c r="BD16" s="801"/>
      <c r="BE16" s="801"/>
      <c r="BF16" s="801"/>
      <c r="BG16" s="801"/>
      <c r="BH16" s="801"/>
    </row>
    <row r="17" spans="1:60" ht="15" customHeight="1">
      <c r="A17" s="829"/>
      <c r="B17" s="807"/>
      <c r="C17" s="807"/>
      <c r="D17" s="807"/>
      <c r="E17" s="807"/>
      <c r="F17" s="807"/>
      <c r="G17" s="807"/>
      <c r="H17" s="807"/>
      <c r="I17" s="807"/>
      <c r="J17" s="807"/>
      <c r="K17" s="807"/>
      <c r="L17" s="48"/>
      <c r="M17" s="48"/>
      <c r="N17" s="809"/>
      <c r="O17" s="801"/>
      <c r="P17" s="804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801"/>
      <c r="AE17" s="801"/>
      <c r="AF17" s="801"/>
      <c r="AG17" s="801"/>
      <c r="AH17" s="801"/>
      <c r="AI17" s="801"/>
      <c r="AJ17" s="801"/>
      <c r="AK17" s="801"/>
      <c r="AL17" s="801"/>
      <c r="AM17" s="801"/>
      <c r="AN17" s="801"/>
      <c r="AO17" s="801"/>
      <c r="AP17" s="801"/>
      <c r="AQ17" s="801"/>
      <c r="AR17" s="801"/>
      <c r="AS17" s="801"/>
      <c r="AT17" s="801"/>
      <c r="AU17" s="801"/>
      <c r="AV17" s="801"/>
      <c r="AW17" s="801"/>
      <c r="AX17" s="801"/>
      <c r="AY17" s="801"/>
      <c r="AZ17" s="801"/>
      <c r="BA17" s="801"/>
      <c r="BB17" s="801"/>
      <c r="BC17" s="799"/>
      <c r="BD17" s="807"/>
      <c r="BE17" s="807"/>
      <c r="BF17" s="807"/>
      <c r="BG17" s="807"/>
      <c r="BH17" s="807"/>
    </row>
    <row r="18" spans="1:60" ht="15" customHeight="1">
      <c r="A18" s="49"/>
      <c r="B18" s="49"/>
      <c r="C18" s="49"/>
      <c r="D18" s="49"/>
      <c r="E18" s="95"/>
      <c r="F18" s="93"/>
      <c r="G18" s="93"/>
      <c r="H18" s="94"/>
      <c r="I18" s="93"/>
      <c r="J18" s="94"/>
      <c r="K18" s="93"/>
      <c r="L18" s="50"/>
      <c r="M18" s="49" t="s">
        <v>84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103"/>
      <c r="AN18" s="104"/>
      <c r="AO18" s="104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</row>
    <row r="19" spans="1:60" ht="15" customHeight="1">
      <c r="A19" s="50"/>
      <c r="B19" s="50"/>
      <c r="C19" s="50"/>
      <c r="D19" s="50"/>
      <c r="E19" s="50"/>
      <c r="F19" s="96"/>
      <c r="G19" s="96"/>
      <c r="H19" s="97"/>
      <c r="I19" s="96"/>
      <c r="J19" s="97"/>
      <c r="K19" s="96"/>
      <c r="L19" s="50"/>
      <c r="M19" s="49" t="s">
        <v>85</v>
      </c>
      <c r="N19" s="51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103"/>
      <c r="AN19" s="104"/>
      <c r="AO19" s="104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</row>
    <row r="20" spans="1:60" ht="15" customHeight="1">
      <c r="A20" s="50"/>
      <c r="B20" s="50"/>
      <c r="C20" s="50"/>
      <c r="D20" s="50"/>
      <c r="E20" s="50"/>
      <c r="F20" s="96"/>
      <c r="G20" s="96"/>
      <c r="H20" s="97"/>
      <c r="I20" s="96"/>
      <c r="J20" s="97"/>
      <c r="K20" s="96"/>
      <c r="L20" s="50"/>
      <c r="M20" s="49" t="s">
        <v>86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</row>
    <row r="21" spans="1:60" ht="15" customHeight="1">
      <c r="A21" s="50"/>
      <c r="B21" s="50"/>
      <c r="C21" s="50"/>
      <c r="D21" s="50"/>
      <c r="E21" s="50"/>
      <c r="F21" s="96"/>
      <c r="G21" s="96"/>
      <c r="H21" s="97"/>
      <c r="I21" s="96"/>
      <c r="J21" s="96"/>
      <c r="K21" s="96"/>
      <c r="L21" s="50"/>
      <c r="M21" s="49" t="s">
        <v>87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</row>
    <row r="22" spans="1:60" ht="15" customHeight="1">
      <c r="A22" s="50"/>
      <c r="B22" s="50"/>
      <c r="C22" s="50"/>
      <c r="D22" s="50"/>
      <c r="E22" s="50"/>
      <c r="F22" s="96"/>
      <c r="G22" s="96"/>
      <c r="H22" s="97"/>
      <c r="I22" s="96"/>
      <c r="J22" s="96"/>
      <c r="K22" s="96"/>
      <c r="L22" s="50"/>
      <c r="M22" s="49" t="s">
        <v>88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60" ht="15" customHeight="1">
      <c r="A23" s="50"/>
      <c r="B23" s="50"/>
      <c r="C23" s="50"/>
      <c r="D23" s="50"/>
      <c r="E23" s="50"/>
      <c r="F23" s="96"/>
      <c r="G23" s="96"/>
      <c r="H23" s="97"/>
      <c r="I23" s="96"/>
      <c r="J23" s="96"/>
      <c r="K23" s="96"/>
      <c r="L23" s="50"/>
      <c r="M23" s="49" t="s">
        <v>89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</row>
    <row r="24" spans="1:60" ht="15" customHeight="1">
      <c r="A24" s="50"/>
      <c r="B24" s="50"/>
      <c r="C24" s="50"/>
      <c r="D24" s="50"/>
      <c r="E24" s="50"/>
      <c r="F24" s="96"/>
      <c r="G24" s="96"/>
      <c r="H24" s="97"/>
      <c r="I24" s="96"/>
      <c r="J24" s="96"/>
      <c r="K24" s="96"/>
      <c r="L24" s="50"/>
      <c r="M24" s="49" t="s">
        <v>90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</row>
    <row r="25" spans="1:60" ht="15" customHeight="1">
      <c r="A25" s="50"/>
      <c r="B25" s="50"/>
      <c r="C25" s="50"/>
      <c r="D25" s="50"/>
      <c r="E25" s="50"/>
      <c r="F25" s="96"/>
      <c r="G25" s="96"/>
      <c r="H25" s="97"/>
      <c r="I25" s="96"/>
      <c r="J25" s="96"/>
      <c r="K25" s="96"/>
      <c r="L25" s="50"/>
      <c r="M25" s="49" t="s">
        <v>91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</row>
    <row r="26" spans="1:60" ht="15" customHeight="1">
      <c r="A26" s="50"/>
      <c r="B26" s="50"/>
      <c r="C26" s="50"/>
      <c r="D26" s="50"/>
      <c r="E26" s="50"/>
      <c r="F26" s="96"/>
      <c r="G26" s="96"/>
      <c r="H26" s="96"/>
      <c r="I26" s="96"/>
      <c r="J26" s="96"/>
      <c r="K26" s="96"/>
      <c r="L26" s="50"/>
      <c r="M26" s="49" t="s">
        <v>92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</row>
    <row r="27" spans="1:60" ht="15" customHeight="1">
      <c r="A27" s="50"/>
      <c r="B27" s="50"/>
      <c r="C27" s="50"/>
      <c r="D27" s="50"/>
      <c r="E27" s="50"/>
      <c r="F27" s="98"/>
      <c r="G27" s="98"/>
      <c r="H27" s="98"/>
      <c r="I27" s="98"/>
      <c r="J27" s="98"/>
      <c r="K27" s="98"/>
      <c r="L27" s="50"/>
      <c r="M27" s="49" t="s">
        <v>93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</row>
    <row r="28" spans="1:60" ht="1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50"/>
      <c r="BD28" s="50"/>
      <c r="BE28" s="50"/>
      <c r="BF28" s="50"/>
      <c r="BG28" s="50"/>
      <c r="BH28" s="50"/>
    </row>
    <row r="29" spans="1:60" ht="1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50"/>
      <c r="BD29" s="50"/>
      <c r="BE29" s="50"/>
      <c r="BF29" s="50"/>
      <c r="BG29" s="50"/>
      <c r="BH29" s="50"/>
    </row>
    <row r="30" spans="1:60" ht="1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50"/>
      <c r="BD30" s="50"/>
      <c r="BE30" s="50"/>
      <c r="BF30" s="50"/>
      <c r="BG30" s="50"/>
      <c r="BH30" s="50"/>
    </row>
    <row r="31" spans="1:60" ht="15" customHeight="1">
      <c r="A31" s="52"/>
      <c r="B31" s="53" t="s">
        <v>94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6"/>
      <c r="AQ31" s="43"/>
      <c r="AR31" s="43"/>
      <c r="AS31" s="43"/>
      <c r="AT31" s="57" t="s">
        <v>95</v>
      </c>
      <c r="AU31" s="802" t="s">
        <v>96</v>
      </c>
      <c r="AV31" s="803"/>
      <c r="AW31" s="803"/>
      <c r="AX31" s="803"/>
      <c r="AY31" s="803"/>
      <c r="AZ31" s="803"/>
      <c r="BA31" s="803"/>
      <c r="BB31" s="803"/>
      <c r="BC31" s="803"/>
      <c r="BD31" s="803"/>
      <c r="BE31" s="803"/>
      <c r="BF31" s="803"/>
      <c r="BG31" s="803"/>
      <c r="BH31" s="803"/>
    </row>
    <row r="32" spans="1:60" ht="15" customHeight="1">
      <c r="A32" s="58"/>
      <c r="B32" s="59"/>
      <c r="C32" s="59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60"/>
      <c r="AQ32" s="43"/>
      <c r="AR32" s="43"/>
      <c r="AS32" s="43"/>
      <c r="AT32" s="43"/>
      <c r="AU32" s="803"/>
      <c r="AV32" s="803"/>
      <c r="AW32" s="803"/>
      <c r="AX32" s="803"/>
      <c r="AY32" s="803"/>
      <c r="AZ32" s="803"/>
      <c r="BA32" s="803"/>
      <c r="BB32" s="803"/>
      <c r="BC32" s="803"/>
      <c r="BD32" s="803"/>
      <c r="BE32" s="803"/>
      <c r="BF32" s="803"/>
      <c r="BG32" s="803"/>
      <c r="BH32" s="803"/>
    </row>
    <row r="33" spans="1:60" ht="15" customHeight="1">
      <c r="A33" s="58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60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61"/>
      <c r="BD33" s="61"/>
      <c r="BE33" s="61"/>
      <c r="BF33" s="61"/>
      <c r="BG33" s="61"/>
      <c r="BH33" s="61"/>
    </row>
    <row r="34" spans="1:60" ht="15" customHeight="1">
      <c r="A34" s="62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63"/>
      <c r="AQ34" s="43"/>
      <c r="AR34" s="43"/>
      <c r="AS34" s="43"/>
      <c r="AT34" s="64" t="s">
        <v>97</v>
      </c>
      <c r="AU34" s="805" t="s">
        <v>98</v>
      </c>
      <c r="AV34" s="806"/>
      <c r="AW34" s="806"/>
      <c r="AX34" s="806"/>
      <c r="AY34" s="806"/>
      <c r="AZ34" s="65" t="s">
        <v>99</v>
      </c>
      <c r="BA34" s="66"/>
      <c r="BB34" s="66"/>
      <c r="BC34" s="67" t="s">
        <v>100</v>
      </c>
      <c r="BD34" s="66"/>
      <c r="BE34" s="66"/>
      <c r="BF34" s="66"/>
      <c r="BG34" s="66"/>
      <c r="BH34" s="66"/>
    </row>
    <row r="35" spans="1:60" ht="1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68" t="s">
        <v>101</v>
      </c>
      <c r="BB35" s="43"/>
      <c r="BC35" s="61"/>
      <c r="BD35" s="61"/>
      <c r="BE35" s="61"/>
      <c r="BF35" s="61"/>
      <c r="BG35" s="61"/>
      <c r="BH35" s="61"/>
    </row>
    <row r="36" ht="15" customHeight="1"/>
  </sheetData>
  <sheetProtection/>
  <mergeCells count="74">
    <mergeCell ref="W3:AA4"/>
    <mergeCell ref="AW3:BB4"/>
    <mergeCell ref="BC3:BH4"/>
    <mergeCell ref="A1:K1"/>
    <mergeCell ref="N1:P1"/>
    <mergeCell ref="Q1:BH1"/>
    <mergeCell ref="A2:E4"/>
    <mergeCell ref="F2:K4"/>
    <mergeCell ref="N2:V4"/>
    <mergeCell ref="W2:AL2"/>
    <mergeCell ref="AM2:AP4"/>
    <mergeCell ref="AB3:AL4"/>
    <mergeCell ref="AQ2:BH2"/>
    <mergeCell ref="A6:A17"/>
    <mergeCell ref="B6:B17"/>
    <mergeCell ref="C6:C17"/>
    <mergeCell ref="D6:D17"/>
    <mergeCell ref="T6:T17"/>
    <mergeCell ref="U6:U17"/>
    <mergeCell ref="V6:V17"/>
    <mergeCell ref="AQ3:AV4"/>
    <mergeCell ref="AA6:AA17"/>
    <mergeCell ref="AB6:AB17"/>
    <mergeCell ref="AC6:AC17"/>
    <mergeCell ref="AD6:AD17"/>
    <mergeCell ref="AJ6:AJ17"/>
    <mergeCell ref="AK6:AK17"/>
    <mergeCell ref="AL6:AL17"/>
    <mergeCell ref="AQ6:AQ17"/>
    <mergeCell ref="AR6:AR17"/>
    <mergeCell ref="AG6:AG17"/>
    <mergeCell ref="AH6:AH17"/>
    <mergeCell ref="W6:W17"/>
    <mergeCell ref="S6:S17"/>
    <mergeCell ref="AE6:AE17"/>
    <mergeCell ref="AF6:AF17"/>
    <mergeCell ref="X6:X17"/>
    <mergeCell ref="Y6:Y17"/>
    <mergeCell ref="Z6:Z17"/>
    <mergeCell ref="Q6:Q17"/>
    <mergeCell ref="R6:R17"/>
    <mergeCell ref="E6:E17"/>
    <mergeCell ref="F6:F17"/>
    <mergeCell ref="G6:G17"/>
    <mergeCell ref="H6:H17"/>
    <mergeCell ref="I6:I17"/>
    <mergeCell ref="J6:J17"/>
    <mergeCell ref="K6:K17"/>
    <mergeCell ref="N6:N17"/>
    <mergeCell ref="AS6:AS17"/>
    <mergeCell ref="AT6:AT17"/>
    <mergeCell ref="AM6:AM17"/>
    <mergeCell ref="AN6:AN17"/>
    <mergeCell ref="AO6:AO17"/>
    <mergeCell ref="AP6:AP17"/>
    <mergeCell ref="AI6:AI17"/>
    <mergeCell ref="O6:O17"/>
    <mergeCell ref="P6:P17"/>
    <mergeCell ref="AU34:AY34"/>
    <mergeCell ref="BG6:BG17"/>
    <mergeCell ref="BH6:BH17"/>
    <mergeCell ref="BD6:BD17"/>
    <mergeCell ref="BE6:BE17"/>
    <mergeCell ref="BF6:BF17"/>
    <mergeCell ref="AW6:AW17"/>
    <mergeCell ref="BC6:BC17"/>
    <mergeCell ref="AY6:AY17"/>
    <mergeCell ref="AU31:BH32"/>
    <mergeCell ref="BA6:BA17"/>
    <mergeCell ref="BB6:BB17"/>
    <mergeCell ref="AZ6:AZ17"/>
    <mergeCell ref="AX6:AX17"/>
    <mergeCell ref="AU6:AU17"/>
    <mergeCell ref="AV6:AV17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300" verticalDpi="300" orientation="landscape" paperSize="9" scale="83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9"/>
  <sheetViews>
    <sheetView showGridLines="0" view="pageBreakPreview" zoomScale="90" zoomScaleSheetLayoutView="90" workbookViewId="0" topLeftCell="A4">
      <selection activeCell="M34" sqref="M34"/>
    </sheetView>
  </sheetViews>
  <sheetFormatPr defaultColWidth="9.140625" defaultRowHeight="12.75"/>
  <cols>
    <col min="1" max="1" width="5.57421875" style="70" customWidth="1"/>
    <col min="2" max="3" width="8.8515625" style="70" customWidth="1"/>
    <col min="4" max="4" width="10.421875" style="70" customWidth="1"/>
    <col min="5" max="5" width="8.8515625" style="70" customWidth="1"/>
    <col min="6" max="6" width="10.421875" style="70" customWidth="1"/>
    <col min="7" max="7" width="13.7109375" style="70" customWidth="1"/>
    <col min="8" max="10" width="8.8515625" style="70" customWidth="1"/>
    <col min="11" max="11" width="12.421875" style="70" customWidth="1"/>
    <col min="12" max="12" width="9.140625" style="70" customWidth="1"/>
    <col min="13" max="13" width="15.57421875" style="70" customWidth="1"/>
    <col min="14" max="16384" width="9.140625" style="70" customWidth="1"/>
  </cols>
  <sheetData>
    <row r="1" spans="1:11" s="150" customFormat="1" ht="15.75">
      <c r="A1" s="191" t="s">
        <v>265</v>
      </c>
      <c r="B1" s="191"/>
      <c r="C1" s="841" t="s">
        <v>293</v>
      </c>
      <c r="D1" s="841"/>
      <c r="E1" s="841"/>
      <c r="F1" s="841"/>
      <c r="G1" s="841"/>
      <c r="H1" s="841"/>
      <c r="I1" s="841"/>
      <c r="J1" s="841"/>
      <c r="K1" s="191"/>
    </row>
    <row r="2" spans="1:11" ht="7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9.5" customHeight="1">
      <c r="A3" s="842" t="s">
        <v>185</v>
      </c>
      <c r="B3" s="843"/>
      <c r="C3" s="843"/>
      <c r="D3" s="843"/>
      <c r="E3" s="843"/>
      <c r="F3" s="843"/>
      <c r="G3" s="844"/>
      <c r="H3" s="842" t="s">
        <v>186</v>
      </c>
      <c r="I3" s="843"/>
      <c r="J3" s="843"/>
      <c r="K3" s="844"/>
    </row>
    <row r="4" spans="1:14" ht="15" customHeight="1">
      <c r="A4" s="778"/>
      <c r="B4" s="71"/>
      <c r="C4" s="72"/>
      <c r="D4" s="72"/>
      <c r="E4" s="72"/>
      <c r="F4" s="72"/>
      <c r="G4" s="73"/>
      <c r="H4" s="852" t="s">
        <v>281</v>
      </c>
      <c r="I4" s="853"/>
      <c r="J4" s="853"/>
      <c r="K4" s="854"/>
      <c r="L4" s="145"/>
      <c r="M4" s="144"/>
      <c r="N4" s="144"/>
    </row>
    <row r="5" spans="1:14" ht="15" customHeight="1">
      <c r="A5" s="779"/>
      <c r="B5" s="74" t="s">
        <v>106</v>
      </c>
      <c r="C5" s="75"/>
      <c r="D5" s="75"/>
      <c r="E5" s="75"/>
      <c r="F5" s="75"/>
      <c r="G5" s="76"/>
      <c r="H5" s="855"/>
      <c r="I5" s="856"/>
      <c r="J5" s="856"/>
      <c r="K5" s="857"/>
      <c r="L5" s="145"/>
      <c r="M5" s="144"/>
      <c r="N5" s="144"/>
    </row>
    <row r="6" spans="1:14" ht="15" customHeight="1">
      <c r="A6" s="779"/>
      <c r="B6" s="74" t="s">
        <v>262</v>
      </c>
      <c r="C6" s="75"/>
      <c r="D6" s="75"/>
      <c r="E6" s="75"/>
      <c r="F6" s="75"/>
      <c r="G6" s="76"/>
      <c r="H6" s="855"/>
      <c r="I6" s="856"/>
      <c r="J6" s="856"/>
      <c r="K6" s="857"/>
      <c r="L6" s="145"/>
      <c r="M6" s="144"/>
      <c r="N6" s="144"/>
    </row>
    <row r="7" spans="1:14" ht="15" customHeight="1">
      <c r="A7" s="779"/>
      <c r="B7" s="74" t="s">
        <v>263</v>
      </c>
      <c r="C7" s="75"/>
      <c r="D7" s="75"/>
      <c r="E7" s="75"/>
      <c r="F7" s="75"/>
      <c r="G7" s="76"/>
      <c r="H7" s="855"/>
      <c r="I7" s="856"/>
      <c r="J7" s="856"/>
      <c r="K7" s="857"/>
      <c r="L7" s="145"/>
      <c r="M7" s="144"/>
      <c r="N7" s="144"/>
    </row>
    <row r="8" spans="1:14" ht="15" customHeight="1">
      <c r="A8" s="779"/>
      <c r="B8" s="74" t="s">
        <v>264</v>
      </c>
      <c r="C8" s="75"/>
      <c r="D8" s="75"/>
      <c r="E8" s="75"/>
      <c r="F8" s="75"/>
      <c r="G8" s="76"/>
      <c r="H8" s="855"/>
      <c r="I8" s="856"/>
      <c r="J8" s="856"/>
      <c r="K8" s="857"/>
      <c r="L8" s="145"/>
      <c r="M8" s="144"/>
      <c r="N8" s="144"/>
    </row>
    <row r="9" spans="1:14" ht="15" customHeight="1">
      <c r="A9" s="779"/>
      <c r="B9" s="78" t="s">
        <v>261</v>
      </c>
      <c r="C9" s="79"/>
      <c r="D9" s="79"/>
      <c r="E9" s="79"/>
      <c r="F9" s="79"/>
      <c r="G9" s="80"/>
      <c r="H9" s="855"/>
      <c r="I9" s="856"/>
      <c r="J9" s="856"/>
      <c r="K9" s="857"/>
      <c r="L9" s="145"/>
      <c r="M9" s="144"/>
      <c r="N9" s="144"/>
    </row>
    <row r="10" spans="1:14" ht="15" customHeight="1">
      <c r="A10" s="779"/>
      <c r="B10" s="850" t="s">
        <v>187</v>
      </c>
      <c r="C10" s="851"/>
      <c r="D10" s="851"/>
      <c r="E10" s="851"/>
      <c r="F10" s="851"/>
      <c r="G10" s="82"/>
      <c r="H10" s="855"/>
      <c r="I10" s="856"/>
      <c r="J10" s="856"/>
      <c r="K10" s="857"/>
      <c r="L10" s="145"/>
      <c r="M10" s="144"/>
      <c r="N10" s="144"/>
    </row>
    <row r="11" spans="1:14" ht="21.75" customHeight="1">
      <c r="A11" s="779"/>
      <c r="B11" s="850"/>
      <c r="C11" s="851"/>
      <c r="D11" s="851"/>
      <c r="E11" s="851"/>
      <c r="F11" s="851"/>
      <c r="G11" s="76"/>
      <c r="H11" s="855"/>
      <c r="I11" s="856"/>
      <c r="J11" s="856"/>
      <c r="K11" s="857"/>
      <c r="L11" s="145"/>
      <c r="M11" s="144"/>
      <c r="N11" s="144"/>
    </row>
    <row r="12" spans="1:14" ht="17.25" customHeight="1">
      <c r="A12" s="779"/>
      <c r="B12" s="99" t="s">
        <v>124</v>
      </c>
      <c r="C12" s="75"/>
      <c r="D12" s="75"/>
      <c r="E12" s="75"/>
      <c r="F12" s="75"/>
      <c r="G12" s="76"/>
      <c r="H12" s="855"/>
      <c r="I12" s="856"/>
      <c r="J12" s="856"/>
      <c r="K12" s="857"/>
      <c r="L12" s="145"/>
      <c r="M12" s="144"/>
      <c r="N12" s="144"/>
    </row>
    <row r="13" spans="1:14" ht="19.5" customHeight="1">
      <c r="A13" s="779"/>
      <c r="B13" s="87"/>
      <c r="C13" s="89"/>
      <c r="D13" s="89"/>
      <c r="E13" s="89"/>
      <c r="F13" s="89"/>
      <c r="G13" s="193"/>
      <c r="H13" s="855"/>
      <c r="I13" s="856"/>
      <c r="J13" s="856"/>
      <c r="K13" s="857"/>
      <c r="L13" s="145"/>
      <c r="M13" s="144"/>
      <c r="N13" s="144"/>
    </row>
    <row r="14" spans="1:14" ht="19.5" customHeight="1">
      <c r="A14" s="779"/>
      <c r="B14" s="87"/>
      <c r="C14" s="84"/>
      <c r="D14" s="84"/>
      <c r="E14" s="138" t="s">
        <v>178</v>
      </c>
      <c r="G14" s="138"/>
      <c r="H14" s="855"/>
      <c r="I14" s="856"/>
      <c r="J14" s="856"/>
      <c r="K14" s="857"/>
      <c r="L14" s="145"/>
      <c r="M14" s="144"/>
      <c r="N14" s="144"/>
    </row>
    <row r="15" spans="1:14" ht="13.5" customHeight="1">
      <c r="A15" s="780"/>
      <c r="B15" s="88"/>
      <c r="C15" s="89"/>
      <c r="D15" s="89"/>
      <c r="E15" s="89"/>
      <c r="F15" s="89"/>
      <c r="G15" s="89"/>
      <c r="H15" s="858"/>
      <c r="I15" s="859"/>
      <c r="J15" s="859"/>
      <c r="K15" s="860"/>
      <c r="L15" s="145"/>
      <c r="M15" s="144"/>
      <c r="N15" s="144"/>
    </row>
    <row r="16" spans="1:12" ht="30" customHeight="1">
      <c r="A16" s="846" t="s">
        <v>175</v>
      </c>
      <c r="B16" s="846"/>
      <c r="C16" s="846"/>
      <c r="D16" s="846"/>
      <c r="E16" s="846"/>
      <c r="F16" s="846"/>
      <c r="G16" s="846"/>
      <c r="H16" s="846"/>
      <c r="I16" s="846"/>
      <c r="J16" s="846"/>
      <c r="K16" s="846"/>
      <c r="L16" s="69"/>
    </row>
    <row r="17" spans="1:11" ht="15" customHeight="1">
      <c r="A17" s="778"/>
      <c r="B17" s="71"/>
      <c r="C17" s="72"/>
      <c r="D17" s="72"/>
      <c r="E17" s="72"/>
      <c r="F17" s="72"/>
      <c r="G17" s="72"/>
      <c r="H17" s="72"/>
      <c r="I17" s="72"/>
      <c r="J17" s="72"/>
      <c r="K17" s="73"/>
    </row>
    <row r="18" spans="1:11" ht="15" customHeight="1">
      <c r="A18" s="779"/>
      <c r="B18" s="74" t="s">
        <v>106</v>
      </c>
      <c r="C18" s="75"/>
      <c r="D18" s="75"/>
      <c r="E18" s="75"/>
      <c r="F18" s="75"/>
      <c r="G18" s="75"/>
      <c r="H18" s="75" t="s">
        <v>109</v>
      </c>
      <c r="I18" s="75"/>
      <c r="J18" s="75"/>
      <c r="K18" s="76"/>
    </row>
    <row r="19" spans="1:11" ht="15" customHeight="1">
      <c r="A19" s="779"/>
      <c r="B19" s="74" t="s">
        <v>108</v>
      </c>
      <c r="C19" s="75"/>
      <c r="D19" s="75"/>
      <c r="E19" s="75"/>
      <c r="F19" s="75"/>
      <c r="G19" s="75"/>
      <c r="H19" s="75"/>
      <c r="I19" s="75"/>
      <c r="J19" s="75"/>
      <c r="K19" s="77" t="s">
        <v>102</v>
      </c>
    </row>
    <row r="20" spans="1:11" ht="15" customHeight="1">
      <c r="A20" s="779"/>
      <c r="B20" s="74" t="s">
        <v>300</v>
      </c>
      <c r="C20" s="75"/>
      <c r="D20" s="75"/>
      <c r="E20" s="75"/>
      <c r="F20" s="75"/>
      <c r="G20" s="75"/>
      <c r="H20" s="75"/>
      <c r="I20" s="75"/>
      <c r="J20" s="75"/>
      <c r="K20" s="77" t="s">
        <v>103</v>
      </c>
    </row>
    <row r="21" spans="1:11" ht="15" customHeight="1">
      <c r="A21" s="779"/>
      <c r="B21" s="78" t="s">
        <v>104</v>
      </c>
      <c r="C21" s="79"/>
      <c r="D21" s="79"/>
      <c r="E21" s="79"/>
      <c r="F21" s="79"/>
      <c r="G21" s="79"/>
      <c r="H21" s="79"/>
      <c r="I21" s="79"/>
      <c r="J21" s="79"/>
      <c r="K21" s="80"/>
    </row>
    <row r="22" spans="1:11" ht="12.75" customHeight="1">
      <c r="A22" s="779"/>
      <c r="B22" s="781" t="s">
        <v>105</v>
      </c>
      <c r="C22" s="787"/>
      <c r="D22" s="787"/>
      <c r="E22" s="787"/>
      <c r="F22" s="787"/>
      <c r="G22" s="787"/>
      <c r="H22" s="787"/>
      <c r="I22" s="787"/>
      <c r="J22" s="787"/>
      <c r="K22" s="788"/>
    </row>
    <row r="23" spans="1:11" ht="15" customHeight="1">
      <c r="A23" s="779"/>
      <c r="B23" s="781"/>
      <c r="C23" s="787"/>
      <c r="D23" s="787"/>
      <c r="E23" s="787"/>
      <c r="F23" s="787"/>
      <c r="G23" s="787"/>
      <c r="H23" s="787"/>
      <c r="I23" s="787"/>
      <c r="J23" s="787"/>
      <c r="K23" s="788"/>
    </row>
    <row r="24" spans="1:11" ht="12.75" customHeight="1">
      <c r="A24" s="779"/>
      <c r="B24" s="768" t="s">
        <v>271</v>
      </c>
      <c r="C24" s="706"/>
      <c r="D24" s="706"/>
      <c r="E24" s="706"/>
      <c r="F24" s="706"/>
      <c r="G24" s="706"/>
      <c r="H24" s="706"/>
      <c r="I24" s="706"/>
      <c r="J24" s="706"/>
      <c r="K24" s="707"/>
    </row>
    <row r="25" spans="1:11" ht="15" customHeight="1">
      <c r="A25" s="779"/>
      <c r="B25" s="708"/>
      <c r="C25" s="706"/>
      <c r="D25" s="706"/>
      <c r="E25" s="706"/>
      <c r="F25" s="706"/>
      <c r="G25" s="706"/>
      <c r="H25" s="706"/>
      <c r="I25" s="706"/>
      <c r="J25" s="706"/>
      <c r="K25" s="707"/>
    </row>
    <row r="26" spans="1:11" ht="15" customHeight="1">
      <c r="A26" s="779"/>
      <c r="B26" s="83"/>
      <c r="C26" s="81"/>
      <c r="D26" s="81"/>
      <c r="E26" s="81"/>
      <c r="F26" s="81"/>
      <c r="G26" s="81"/>
      <c r="H26" s="81"/>
      <c r="I26" s="81"/>
      <c r="J26" s="81"/>
      <c r="K26" s="82"/>
    </row>
    <row r="27" spans="1:11" ht="15" customHeight="1">
      <c r="A27" s="779"/>
      <c r="B27" s="74"/>
      <c r="C27" s="75"/>
      <c r="D27" s="75"/>
      <c r="E27" s="75"/>
      <c r="F27" s="75"/>
      <c r="G27" s="75"/>
      <c r="H27" s="84"/>
      <c r="I27" s="75"/>
      <c r="J27" s="75"/>
      <c r="K27" s="76"/>
    </row>
    <row r="28" spans="1:11" ht="15" customHeight="1">
      <c r="A28" s="779"/>
      <c r="B28" s="99" t="s">
        <v>124</v>
      </c>
      <c r="C28" s="75"/>
      <c r="D28" s="75"/>
      <c r="E28" s="75"/>
      <c r="F28" s="75"/>
      <c r="G28" s="85"/>
      <c r="H28" s="85"/>
      <c r="I28" s="85"/>
      <c r="J28" s="85"/>
      <c r="K28" s="86"/>
    </row>
    <row r="29" spans="1:11" ht="12.75" customHeight="1">
      <c r="A29" s="779"/>
      <c r="B29" s="87"/>
      <c r="C29" s="84"/>
      <c r="D29" s="84"/>
      <c r="E29" s="84"/>
      <c r="F29" s="84"/>
      <c r="G29" s="702" t="s">
        <v>178</v>
      </c>
      <c r="H29" s="703"/>
      <c r="I29" s="703"/>
      <c r="J29" s="703"/>
      <c r="K29" s="704"/>
    </row>
    <row r="30" spans="1:11" ht="15" customHeight="1">
      <c r="A30" s="780"/>
      <c r="B30" s="88"/>
      <c r="C30" s="89"/>
      <c r="D30" s="89"/>
      <c r="E30" s="89"/>
      <c r="F30" s="89"/>
      <c r="G30" s="89"/>
      <c r="H30" s="89"/>
      <c r="I30" s="89"/>
      <c r="J30" s="89"/>
      <c r="K30" s="90"/>
    </row>
    <row r="31" ht="18" customHeight="1"/>
    <row r="32" spans="1:12" ht="30" customHeight="1">
      <c r="A32" s="861" t="s">
        <v>188</v>
      </c>
      <c r="B32" s="861"/>
      <c r="C32" s="861"/>
      <c r="D32" s="861"/>
      <c r="E32" s="861"/>
      <c r="F32" s="861"/>
      <c r="G32" s="861"/>
      <c r="H32" s="861"/>
      <c r="I32" s="861"/>
      <c r="J32" s="861"/>
      <c r="K32" s="861"/>
      <c r="L32" s="69"/>
    </row>
    <row r="33" spans="1:11" ht="15" customHeigh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3"/>
    </row>
    <row r="34" spans="1:11" ht="15" customHeight="1">
      <c r="A34" s="74" t="s">
        <v>189</v>
      </c>
      <c r="B34" s="845" t="s">
        <v>193</v>
      </c>
      <c r="C34" s="845"/>
      <c r="D34" s="845"/>
      <c r="E34" s="75"/>
      <c r="F34" s="75" t="s">
        <v>16</v>
      </c>
      <c r="G34" s="75"/>
      <c r="H34" s="845" t="s">
        <v>194</v>
      </c>
      <c r="I34" s="845"/>
      <c r="J34" s="75"/>
      <c r="K34" s="76"/>
    </row>
    <row r="35" spans="1:11" ht="1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6"/>
    </row>
    <row r="36" spans="1:11" ht="15" customHeight="1">
      <c r="A36" s="74" t="s">
        <v>190</v>
      </c>
      <c r="B36" s="845" t="s">
        <v>195</v>
      </c>
      <c r="C36" s="453"/>
      <c r="D36" s="453"/>
      <c r="E36" s="453"/>
      <c r="F36" s="453"/>
      <c r="G36" s="453"/>
      <c r="H36" s="453"/>
      <c r="I36" s="453"/>
      <c r="J36" s="453"/>
      <c r="K36" s="459"/>
    </row>
    <row r="37" spans="1:11" ht="1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6"/>
    </row>
    <row r="38" spans="1:11" ht="15" customHeight="1">
      <c r="A38" s="74" t="s">
        <v>191</v>
      </c>
      <c r="B38" s="845" t="s">
        <v>196</v>
      </c>
      <c r="C38" s="453"/>
      <c r="D38" s="453"/>
      <c r="E38" s="453"/>
      <c r="F38" s="453"/>
      <c r="G38" s="453"/>
      <c r="H38" s="453"/>
      <c r="I38" s="453"/>
      <c r="J38" s="453"/>
      <c r="K38" s="459"/>
    </row>
    <row r="39" spans="1:11" ht="15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6"/>
    </row>
    <row r="40" spans="1:11" ht="15" customHeight="1">
      <c r="A40" s="74" t="s">
        <v>189</v>
      </c>
      <c r="B40" s="845" t="s">
        <v>197</v>
      </c>
      <c r="C40" s="453"/>
      <c r="D40" s="453"/>
      <c r="E40" s="453"/>
      <c r="F40" s="453"/>
      <c r="G40" s="453"/>
      <c r="H40" s="453"/>
      <c r="I40" s="453"/>
      <c r="J40" s="453"/>
      <c r="K40" s="459"/>
    </row>
    <row r="41" spans="1:11" ht="15" customHeigh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6"/>
    </row>
    <row r="42" spans="1:11" ht="15" customHeight="1">
      <c r="A42" s="847" t="s">
        <v>192</v>
      </c>
      <c r="B42" s="848"/>
      <c r="C42" s="848"/>
      <c r="D42" s="848"/>
      <c r="E42" s="848"/>
      <c r="F42" s="848"/>
      <c r="G42" s="542"/>
      <c r="H42" s="542"/>
      <c r="I42" s="542"/>
      <c r="J42" s="542"/>
      <c r="K42" s="849"/>
    </row>
    <row r="43" spans="1:11" ht="15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3"/>
    </row>
    <row r="44" spans="1:11" ht="15" customHeight="1">
      <c r="A44" s="87"/>
      <c r="B44" s="84"/>
      <c r="C44" s="84"/>
      <c r="D44" s="84"/>
      <c r="E44" s="84"/>
      <c r="F44" s="84"/>
      <c r="G44" s="84"/>
      <c r="H44" s="84"/>
      <c r="I44" s="84"/>
      <c r="J44" s="84"/>
      <c r="K44" s="149"/>
    </row>
    <row r="45" spans="1:11" ht="15.75">
      <c r="A45" s="87"/>
      <c r="B45" s="84"/>
      <c r="C45" s="84"/>
      <c r="D45" s="84"/>
      <c r="E45" s="84"/>
      <c r="F45" s="84"/>
      <c r="G45" s="84"/>
      <c r="H45" s="84"/>
      <c r="I45" s="84"/>
      <c r="J45" s="84"/>
      <c r="K45" s="149"/>
    </row>
    <row r="46" spans="1:11" ht="15.75">
      <c r="A46" s="87"/>
      <c r="B46" s="84"/>
      <c r="C46" s="84"/>
      <c r="D46" s="84"/>
      <c r="E46" s="84"/>
      <c r="F46" s="84"/>
      <c r="G46" s="84"/>
      <c r="H46" s="84"/>
      <c r="I46" s="84"/>
      <c r="J46" s="84"/>
      <c r="K46" s="149"/>
    </row>
    <row r="47" spans="1:11" ht="15.75">
      <c r="A47" s="87"/>
      <c r="B47" s="84"/>
      <c r="C47" s="84"/>
      <c r="D47" s="84"/>
      <c r="E47" s="84"/>
      <c r="F47" s="84"/>
      <c r="G47" s="84"/>
      <c r="H47" s="84"/>
      <c r="I47" s="84"/>
      <c r="J47" s="84"/>
      <c r="K47" s="149"/>
    </row>
    <row r="48" spans="1:11" ht="15.75">
      <c r="A48" s="87"/>
      <c r="B48" s="84"/>
      <c r="C48" s="84"/>
      <c r="D48" s="84"/>
      <c r="E48" s="84"/>
      <c r="F48" s="84"/>
      <c r="G48" s="84"/>
      <c r="H48" s="84"/>
      <c r="I48" s="84"/>
      <c r="J48" s="84"/>
      <c r="K48" s="149"/>
    </row>
    <row r="49" spans="1:11" ht="15.75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90"/>
    </row>
  </sheetData>
  <sheetProtection/>
  <mergeCells count="19">
    <mergeCell ref="A42:E42"/>
    <mergeCell ref="F42:K42"/>
    <mergeCell ref="B40:K40"/>
    <mergeCell ref="B38:K38"/>
    <mergeCell ref="B10:F11"/>
    <mergeCell ref="H4:K15"/>
    <mergeCell ref="A32:K32"/>
    <mergeCell ref="G29:K29"/>
    <mergeCell ref="B24:K25"/>
    <mergeCell ref="C1:J1"/>
    <mergeCell ref="A3:G3"/>
    <mergeCell ref="H3:K3"/>
    <mergeCell ref="B36:K36"/>
    <mergeCell ref="B34:D34"/>
    <mergeCell ref="H34:I34"/>
    <mergeCell ref="A16:K16"/>
    <mergeCell ref="B22:K23"/>
    <mergeCell ref="A17:A30"/>
    <mergeCell ref="A4:A15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7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view="pageBreakPreview" zoomScaleSheetLayoutView="100" zoomScalePageLayoutView="0" workbookViewId="0" topLeftCell="A7">
      <selection activeCell="B32" sqref="B32:G32"/>
    </sheetView>
  </sheetViews>
  <sheetFormatPr defaultColWidth="9.140625" defaultRowHeight="12.75"/>
  <cols>
    <col min="1" max="1" width="5.00390625" style="0" customWidth="1"/>
    <col min="2" max="2" width="3.7109375" style="0" bestFit="1" customWidth="1"/>
    <col min="3" max="3" width="7.7109375" style="0" customWidth="1"/>
    <col min="4" max="4" width="38.57421875" style="0" customWidth="1"/>
    <col min="5" max="5" width="6.57421875" style="0" customWidth="1"/>
    <col min="6" max="6" width="8.7109375" style="0" customWidth="1"/>
    <col min="7" max="7" width="9.28125" style="0" customWidth="1"/>
    <col min="8" max="8" width="8.57421875" style="0" customWidth="1"/>
    <col min="9" max="9" width="12.57421875" style="0" customWidth="1"/>
    <col min="10" max="10" width="3.8515625" style="0" customWidth="1"/>
    <col min="11" max="11" width="7.28125" style="0" customWidth="1"/>
    <col min="12" max="12" width="3.421875" style="0" customWidth="1"/>
    <col min="13" max="13" width="7.00390625" style="0" customWidth="1"/>
    <col min="14" max="14" width="14.28125" style="0" customWidth="1"/>
  </cols>
  <sheetData>
    <row r="1" spans="1:14" ht="18" customHeight="1">
      <c r="A1" s="548" t="s">
        <v>198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2.7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35" customFormat="1" ht="30" customHeight="1">
      <c r="A3" s="565" t="s">
        <v>341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7"/>
    </row>
    <row r="4" spans="1:14" s="35" customFormat="1" ht="12.75" customHeight="1">
      <c r="A4" s="200"/>
      <c r="B4" s="200"/>
      <c r="C4" s="201" t="s">
        <v>0</v>
      </c>
      <c r="D4" s="201"/>
      <c r="E4" s="200"/>
      <c r="F4" s="200"/>
      <c r="G4" s="200"/>
      <c r="H4" s="200"/>
      <c r="I4" s="200"/>
      <c r="J4" s="200"/>
      <c r="K4" s="200"/>
      <c r="L4" s="202"/>
      <c r="M4" s="203"/>
      <c r="N4" s="203"/>
    </row>
    <row r="5" spans="1:14" s="35" customFormat="1" ht="12.75" customHeight="1">
      <c r="A5" s="204"/>
      <c r="B5" s="205" t="s">
        <v>0</v>
      </c>
      <c r="C5" s="204"/>
      <c r="D5" s="204"/>
      <c r="E5" s="206" t="s">
        <v>0</v>
      </c>
      <c r="F5" s="206"/>
      <c r="G5" s="206" t="s">
        <v>0</v>
      </c>
      <c r="H5" s="206" t="s">
        <v>0</v>
      </c>
      <c r="I5" s="203"/>
      <c r="J5" s="207"/>
      <c r="K5" s="206"/>
      <c r="L5" s="550"/>
      <c r="M5" s="551"/>
      <c r="N5" s="551"/>
    </row>
    <row r="6" spans="1:14" s="35" customFormat="1" ht="12.75" customHeight="1">
      <c r="A6" s="204"/>
      <c r="B6" s="205"/>
      <c r="C6" s="204"/>
      <c r="D6" s="204"/>
      <c r="E6" s="206"/>
      <c r="F6" s="206"/>
      <c r="G6" s="206"/>
      <c r="H6" s="206"/>
      <c r="I6" s="203"/>
      <c r="J6" s="207"/>
      <c r="K6" s="207"/>
      <c r="L6" s="550"/>
      <c r="M6" s="551"/>
      <c r="N6" s="551"/>
    </row>
    <row r="7" spans="1:14" ht="18" customHeight="1">
      <c r="A7" s="568" t="s">
        <v>27</v>
      </c>
      <c r="B7" s="209">
        <v>2</v>
      </c>
      <c r="C7" s="549" t="s">
        <v>216</v>
      </c>
      <c r="D7" s="549"/>
      <c r="E7" s="549"/>
      <c r="F7" s="549"/>
      <c r="G7" s="549"/>
      <c r="H7" s="210" t="s">
        <v>126</v>
      </c>
      <c r="I7" s="333">
        <v>490.66</v>
      </c>
      <c r="J7" s="212" t="s">
        <v>28</v>
      </c>
      <c r="K7" s="213"/>
      <c r="L7" s="214"/>
      <c r="M7" s="215"/>
      <c r="N7" s="216"/>
    </row>
    <row r="8" spans="1:14" ht="39.75" customHeight="1">
      <c r="A8" s="568"/>
      <c r="B8" s="217">
        <v>3</v>
      </c>
      <c r="C8" s="556" t="s">
        <v>356</v>
      </c>
      <c r="D8" s="557"/>
      <c r="E8" s="558"/>
      <c r="F8" s="218" t="s">
        <v>283</v>
      </c>
      <c r="G8" s="218" t="s">
        <v>284</v>
      </c>
      <c r="H8" s="210"/>
      <c r="I8" s="211"/>
      <c r="J8" s="212"/>
      <c r="K8" s="213"/>
      <c r="L8" s="214"/>
      <c r="M8" s="215"/>
      <c r="N8" s="216"/>
    </row>
    <row r="9" spans="1:14" ht="27" customHeight="1">
      <c r="A9" s="568"/>
      <c r="B9" s="217" t="s">
        <v>128</v>
      </c>
      <c r="C9" s="554" t="s">
        <v>347</v>
      </c>
      <c r="D9" s="555"/>
      <c r="E9" s="327">
        <v>0</v>
      </c>
      <c r="F9" s="329">
        <v>0.1</v>
      </c>
      <c r="G9" s="335">
        <f>IF(OR(E9&lt;2,E9&gt;5),0,(5-E9)/(5-2)*5%+(E9-2)/(5-2)*10%)</f>
        <v>0</v>
      </c>
      <c r="H9" s="209" t="s">
        <v>126</v>
      </c>
      <c r="I9" s="332">
        <f>G9*$I$7</f>
        <v>0</v>
      </c>
      <c r="J9" s="212" t="s">
        <v>28</v>
      </c>
      <c r="K9" s="199"/>
      <c r="L9" s="199"/>
      <c r="M9" s="221"/>
      <c r="N9" s="199"/>
    </row>
    <row r="10" spans="1:14" ht="25.5" customHeight="1">
      <c r="A10" s="568"/>
      <c r="B10" s="559" t="s">
        <v>217</v>
      </c>
      <c r="C10" s="562" t="s">
        <v>304</v>
      </c>
      <c r="D10" s="552" t="s">
        <v>334</v>
      </c>
      <c r="E10" s="553"/>
      <c r="F10" s="329">
        <v>0.1</v>
      </c>
      <c r="G10" s="220">
        <v>0</v>
      </c>
      <c r="H10" s="209" t="s">
        <v>126</v>
      </c>
      <c r="I10" s="332">
        <f>G10*$I$7</f>
        <v>0</v>
      </c>
      <c r="J10" s="222" t="s">
        <v>28</v>
      </c>
      <c r="K10" s="199"/>
      <c r="L10" s="199"/>
      <c r="M10" s="199"/>
      <c r="N10" s="199"/>
    </row>
    <row r="11" spans="1:14" ht="25.5" customHeight="1">
      <c r="A11" s="568"/>
      <c r="B11" s="560"/>
      <c r="C11" s="563"/>
      <c r="D11" s="552" t="s">
        <v>335</v>
      </c>
      <c r="E11" s="553"/>
      <c r="F11" s="329">
        <v>0.08</v>
      </c>
      <c r="G11" s="220">
        <v>0</v>
      </c>
      <c r="H11" s="209" t="s">
        <v>126</v>
      </c>
      <c r="I11" s="332">
        <f>G11*$I$7</f>
        <v>0</v>
      </c>
      <c r="J11" s="222" t="s">
        <v>28</v>
      </c>
      <c r="K11" s="199"/>
      <c r="L11" s="199"/>
      <c r="M11" s="199"/>
      <c r="N11" s="199"/>
    </row>
    <row r="12" spans="1:14" ht="25.5" customHeight="1">
      <c r="A12" s="568"/>
      <c r="B12" s="560"/>
      <c r="C12" s="563"/>
      <c r="D12" s="552" t="s">
        <v>336</v>
      </c>
      <c r="E12" s="553"/>
      <c r="F12" s="329">
        <v>0.05</v>
      </c>
      <c r="G12" s="220">
        <v>0</v>
      </c>
      <c r="H12" s="209" t="s">
        <v>126</v>
      </c>
      <c r="I12" s="332">
        <f>G12*$I$7</f>
        <v>0</v>
      </c>
      <c r="J12" s="212" t="s">
        <v>28</v>
      </c>
      <c r="K12" s="199"/>
      <c r="L12" s="199"/>
      <c r="M12" s="199"/>
      <c r="N12" s="199"/>
    </row>
    <row r="13" spans="1:14" ht="25.5" customHeight="1">
      <c r="A13" s="568"/>
      <c r="B13" s="561"/>
      <c r="C13" s="564"/>
      <c r="D13" s="552" t="s">
        <v>337</v>
      </c>
      <c r="E13" s="553"/>
      <c r="F13" s="329">
        <v>0.05</v>
      </c>
      <c r="G13" s="220">
        <v>0</v>
      </c>
      <c r="H13" s="209" t="s">
        <v>126</v>
      </c>
      <c r="I13" s="332">
        <f>G13*$I$7</f>
        <v>0</v>
      </c>
      <c r="J13" s="212" t="s">
        <v>28</v>
      </c>
      <c r="K13" s="199"/>
      <c r="L13" s="199"/>
      <c r="M13" s="199"/>
      <c r="N13" s="199"/>
    </row>
    <row r="14" spans="1:14" ht="18" customHeight="1">
      <c r="A14" s="568"/>
      <c r="B14" s="209">
        <v>4</v>
      </c>
      <c r="C14" s="578" t="s">
        <v>282</v>
      </c>
      <c r="D14" s="579"/>
      <c r="E14" s="579"/>
      <c r="F14" s="579"/>
      <c r="G14" s="579"/>
      <c r="H14" s="579"/>
      <c r="I14" s="580"/>
      <c r="J14" s="212"/>
      <c r="K14" s="199"/>
      <c r="L14" s="199"/>
      <c r="M14" s="199"/>
      <c r="N14" s="199"/>
    </row>
    <row r="15" spans="1:14" ht="25.5" customHeight="1">
      <c r="A15" s="568"/>
      <c r="B15" s="223" t="s">
        <v>130</v>
      </c>
      <c r="C15" s="572" t="s">
        <v>348</v>
      </c>
      <c r="D15" s="573"/>
      <c r="E15" s="574"/>
      <c r="F15" s="329">
        <v>0.07</v>
      </c>
      <c r="G15" s="220">
        <v>0</v>
      </c>
      <c r="H15" s="209" t="s">
        <v>126</v>
      </c>
      <c r="I15" s="332">
        <f aca="true" t="shared" si="0" ref="I15:I22">G15*$I$7</f>
        <v>0</v>
      </c>
      <c r="J15" s="212" t="s">
        <v>28</v>
      </c>
      <c r="K15" s="199"/>
      <c r="L15" s="199"/>
      <c r="M15" s="199"/>
      <c r="N15" s="199"/>
    </row>
    <row r="16" spans="1:14" ht="18" customHeight="1">
      <c r="A16" s="568"/>
      <c r="B16" s="223" t="s">
        <v>132</v>
      </c>
      <c r="C16" s="575" t="s">
        <v>294</v>
      </c>
      <c r="D16" s="576"/>
      <c r="E16" s="577"/>
      <c r="F16" s="329">
        <v>0.05</v>
      </c>
      <c r="G16" s="220">
        <v>0</v>
      </c>
      <c r="H16" s="209" t="s">
        <v>126</v>
      </c>
      <c r="I16" s="332">
        <f t="shared" si="0"/>
        <v>0</v>
      </c>
      <c r="J16" s="212" t="s">
        <v>28</v>
      </c>
      <c r="K16" s="199"/>
      <c r="L16" s="199"/>
      <c r="M16" s="199"/>
      <c r="N16" s="199"/>
    </row>
    <row r="17" spans="1:14" ht="25.5" customHeight="1">
      <c r="A17" s="568"/>
      <c r="B17" s="223" t="s">
        <v>133</v>
      </c>
      <c r="C17" s="581" t="s">
        <v>289</v>
      </c>
      <c r="D17" s="582"/>
      <c r="E17" s="583"/>
      <c r="F17" s="329">
        <v>0.1</v>
      </c>
      <c r="G17" s="220">
        <v>0</v>
      </c>
      <c r="H17" s="209" t="s">
        <v>126</v>
      </c>
      <c r="I17" s="332">
        <f t="shared" si="0"/>
        <v>0</v>
      </c>
      <c r="J17" s="212" t="s">
        <v>28</v>
      </c>
      <c r="K17" s="199"/>
      <c r="L17" s="199"/>
      <c r="M17" s="199"/>
      <c r="N17" s="199"/>
    </row>
    <row r="18" spans="1:14" ht="25.5" customHeight="1">
      <c r="A18" s="568"/>
      <c r="B18" s="217" t="s">
        <v>218</v>
      </c>
      <c r="C18" s="584" t="s">
        <v>357</v>
      </c>
      <c r="D18" s="579"/>
      <c r="E18" s="580"/>
      <c r="F18" s="329">
        <v>0.1</v>
      </c>
      <c r="G18" s="224">
        <v>0</v>
      </c>
      <c r="H18" s="209" t="s">
        <v>126</v>
      </c>
      <c r="I18" s="332">
        <f t="shared" si="0"/>
        <v>0</v>
      </c>
      <c r="J18" s="212" t="s">
        <v>28</v>
      </c>
      <c r="K18" s="199"/>
      <c r="L18" s="199"/>
      <c r="M18" s="199"/>
      <c r="N18" s="199"/>
    </row>
    <row r="19" spans="1:14" s="156" customFormat="1" ht="21.75" customHeight="1">
      <c r="A19" s="568"/>
      <c r="B19" s="569" t="s">
        <v>136</v>
      </c>
      <c r="C19" s="585" t="s">
        <v>129</v>
      </c>
      <c r="D19" s="588" t="s">
        <v>332</v>
      </c>
      <c r="E19" s="589"/>
      <c r="F19" s="330">
        <v>0.05</v>
      </c>
      <c r="G19" s="225">
        <v>0</v>
      </c>
      <c r="H19" s="217" t="s">
        <v>126</v>
      </c>
      <c r="I19" s="334">
        <f t="shared" si="0"/>
        <v>0</v>
      </c>
      <c r="J19" s="226" t="s">
        <v>28</v>
      </c>
      <c r="K19" s="227"/>
      <c r="L19" s="227"/>
      <c r="M19" s="227"/>
      <c r="N19" s="227"/>
    </row>
    <row r="20" spans="1:14" s="156" customFormat="1" ht="21.75" customHeight="1">
      <c r="A20" s="568"/>
      <c r="B20" s="570"/>
      <c r="C20" s="586"/>
      <c r="D20" s="588" t="s">
        <v>333</v>
      </c>
      <c r="E20" s="589"/>
      <c r="F20" s="330">
        <v>0.1</v>
      </c>
      <c r="G20" s="225">
        <v>0</v>
      </c>
      <c r="H20" s="217" t="s">
        <v>126</v>
      </c>
      <c r="I20" s="334">
        <f t="shared" si="0"/>
        <v>0</v>
      </c>
      <c r="J20" s="226" t="s">
        <v>28</v>
      </c>
      <c r="K20" s="227"/>
      <c r="L20" s="227"/>
      <c r="M20" s="227"/>
      <c r="N20" s="227"/>
    </row>
    <row r="21" spans="1:14" s="156" customFormat="1" ht="25.5" customHeight="1">
      <c r="A21" s="568"/>
      <c r="B21" s="570"/>
      <c r="C21" s="587"/>
      <c r="D21" s="588" t="s">
        <v>313</v>
      </c>
      <c r="E21" s="589"/>
      <c r="F21" s="331" t="s">
        <v>305</v>
      </c>
      <c r="G21" s="225">
        <v>0</v>
      </c>
      <c r="H21" s="217" t="s">
        <v>126</v>
      </c>
      <c r="I21" s="334">
        <f t="shared" si="0"/>
        <v>0</v>
      </c>
      <c r="J21" s="228" t="s">
        <v>28</v>
      </c>
      <c r="K21" s="229"/>
      <c r="L21" s="229"/>
      <c r="M21" s="229"/>
      <c r="N21" s="229"/>
    </row>
    <row r="22" spans="1:14" ht="18" customHeight="1">
      <c r="A22" s="568"/>
      <c r="B22" s="230" t="s">
        <v>137</v>
      </c>
      <c r="C22" s="584" t="s">
        <v>285</v>
      </c>
      <c r="D22" s="594"/>
      <c r="E22" s="595"/>
      <c r="F22" s="329">
        <v>0.08</v>
      </c>
      <c r="G22" s="224">
        <v>0</v>
      </c>
      <c r="H22" s="209" t="s">
        <v>126</v>
      </c>
      <c r="I22" s="332">
        <f t="shared" si="0"/>
        <v>0</v>
      </c>
      <c r="J22" s="222" t="s">
        <v>29</v>
      </c>
      <c r="K22" s="231"/>
      <c r="L22" s="231"/>
      <c r="M22" s="232"/>
      <c r="N22" s="233"/>
    </row>
    <row r="23" spans="1:14" ht="18" customHeight="1">
      <c r="A23" s="568"/>
      <c r="B23" s="571" t="s">
        <v>312</v>
      </c>
      <c r="C23" s="571"/>
      <c r="D23" s="571"/>
      <c r="E23" s="571"/>
      <c r="F23" s="571"/>
      <c r="G23" s="571"/>
      <c r="H23" s="210" t="s">
        <v>126</v>
      </c>
      <c r="I23" s="333">
        <f>SUM(I7:I22)</f>
        <v>490.66</v>
      </c>
      <c r="J23" s="228" t="s">
        <v>28</v>
      </c>
      <c r="K23" s="234" t="s">
        <v>219</v>
      </c>
      <c r="L23" s="235" t="s">
        <v>21</v>
      </c>
      <c r="M23" s="236" t="s">
        <v>126</v>
      </c>
      <c r="N23" s="336">
        <f>I7+F9*I7+F10*I7+F15*I7+F16*I7+F17*I7+F18*I7+F20*I7+F22*I7</f>
        <v>834.1220000000001</v>
      </c>
    </row>
    <row r="24" spans="1:14" ht="18" customHeight="1">
      <c r="A24" s="199"/>
      <c r="B24" s="212"/>
      <c r="C24" s="199"/>
      <c r="D24" s="199"/>
      <c r="E24" s="199"/>
      <c r="F24" s="199"/>
      <c r="G24" s="237"/>
      <c r="H24" s="212"/>
      <c r="I24" s="238"/>
      <c r="J24" s="231"/>
      <c r="K24" s="231"/>
      <c r="L24" s="231"/>
      <c r="M24" s="232"/>
      <c r="N24" s="239"/>
    </row>
    <row r="25" spans="1:14" ht="18" customHeight="1">
      <c r="A25" s="568" t="s">
        <v>30</v>
      </c>
      <c r="B25" s="209">
        <v>5</v>
      </c>
      <c r="C25" s="578" t="s">
        <v>30</v>
      </c>
      <c r="D25" s="579"/>
      <c r="E25" s="579"/>
      <c r="F25" s="579"/>
      <c r="G25" s="579"/>
      <c r="H25" s="579"/>
      <c r="I25" s="580"/>
      <c r="J25" s="231"/>
      <c r="K25" s="231"/>
      <c r="L25" s="231"/>
      <c r="M25" s="231"/>
      <c r="N25" s="231"/>
    </row>
    <row r="26" spans="1:14" ht="18" customHeight="1">
      <c r="A26" s="568"/>
      <c r="B26" s="240" t="s">
        <v>306</v>
      </c>
      <c r="C26" s="596" t="s">
        <v>286</v>
      </c>
      <c r="D26" s="597"/>
      <c r="E26" s="598"/>
      <c r="F26" s="329">
        <v>0.14</v>
      </c>
      <c r="G26" s="220">
        <v>0</v>
      </c>
      <c r="H26" s="209" t="s">
        <v>126</v>
      </c>
      <c r="I26" s="332">
        <f aca="true" t="shared" si="1" ref="I26:I31">G26*$I$23</f>
        <v>0</v>
      </c>
      <c r="J26" s="222" t="s">
        <v>28</v>
      </c>
      <c r="K26" s="231"/>
      <c r="L26" s="231"/>
      <c r="M26" s="231"/>
      <c r="N26" s="231"/>
    </row>
    <row r="27" spans="1:14" ht="18" customHeight="1">
      <c r="A27" s="568"/>
      <c r="B27" s="240" t="s">
        <v>307</v>
      </c>
      <c r="C27" s="596" t="s">
        <v>220</v>
      </c>
      <c r="D27" s="597"/>
      <c r="E27" s="598"/>
      <c r="F27" s="329">
        <v>0.04</v>
      </c>
      <c r="G27" s="220">
        <v>0</v>
      </c>
      <c r="H27" s="209" t="s">
        <v>126</v>
      </c>
      <c r="I27" s="332">
        <f t="shared" si="1"/>
        <v>0</v>
      </c>
      <c r="J27" s="222" t="s">
        <v>28</v>
      </c>
      <c r="K27" s="231"/>
      <c r="L27" s="231"/>
      <c r="M27" s="231"/>
      <c r="N27" s="231"/>
    </row>
    <row r="28" spans="1:14" ht="18" customHeight="1">
      <c r="A28" s="568"/>
      <c r="B28" s="240" t="s">
        <v>308</v>
      </c>
      <c r="C28" s="591" t="s">
        <v>221</v>
      </c>
      <c r="D28" s="592"/>
      <c r="E28" s="593"/>
      <c r="F28" s="329">
        <v>0.05</v>
      </c>
      <c r="G28" s="220">
        <v>0</v>
      </c>
      <c r="H28" s="209" t="s">
        <v>126</v>
      </c>
      <c r="I28" s="332">
        <f t="shared" si="1"/>
        <v>0</v>
      </c>
      <c r="J28" s="222" t="s">
        <v>28</v>
      </c>
      <c r="K28" s="231"/>
      <c r="L28" s="231"/>
      <c r="M28" s="231"/>
      <c r="N28" s="231"/>
    </row>
    <row r="29" spans="1:14" ht="18" customHeight="1">
      <c r="A29" s="568"/>
      <c r="B29" s="240" t="s">
        <v>309</v>
      </c>
      <c r="C29" s="596" t="s">
        <v>135</v>
      </c>
      <c r="D29" s="597"/>
      <c r="E29" s="598"/>
      <c r="F29" s="329">
        <v>0.05</v>
      </c>
      <c r="G29" s="220">
        <v>0</v>
      </c>
      <c r="H29" s="209" t="s">
        <v>126</v>
      </c>
      <c r="I29" s="332">
        <f t="shared" si="1"/>
        <v>0</v>
      </c>
      <c r="J29" s="222" t="s">
        <v>28</v>
      </c>
      <c r="K29" s="231"/>
      <c r="L29" s="231"/>
      <c r="M29" s="231"/>
      <c r="N29" s="231"/>
    </row>
    <row r="30" spans="1:14" ht="25.5" customHeight="1">
      <c r="A30" s="568"/>
      <c r="B30" s="223" t="s">
        <v>310</v>
      </c>
      <c r="C30" s="556" t="s">
        <v>287</v>
      </c>
      <c r="D30" s="557"/>
      <c r="E30" s="558"/>
      <c r="F30" s="329">
        <v>0.03</v>
      </c>
      <c r="G30" s="220">
        <v>0</v>
      </c>
      <c r="H30" s="209" t="s">
        <v>126</v>
      </c>
      <c r="I30" s="332">
        <f t="shared" si="1"/>
        <v>0</v>
      </c>
      <c r="J30" s="222" t="s">
        <v>28</v>
      </c>
      <c r="K30" s="231"/>
      <c r="L30" s="231"/>
      <c r="M30" s="241"/>
      <c r="N30" s="231"/>
    </row>
    <row r="31" spans="1:14" ht="18" customHeight="1">
      <c r="A31" s="568"/>
      <c r="B31" s="240" t="s">
        <v>311</v>
      </c>
      <c r="C31" s="591" t="s">
        <v>138</v>
      </c>
      <c r="D31" s="592"/>
      <c r="E31" s="593"/>
      <c r="F31" s="329">
        <v>0.02</v>
      </c>
      <c r="G31" s="220">
        <v>0</v>
      </c>
      <c r="H31" s="209" t="s">
        <v>126</v>
      </c>
      <c r="I31" s="332">
        <f t="shared" si="1"/>
        <v>0</v>
      </c>
      <c r="J31" s="222" t="s">
        <v>29</v>
      </c>
      <c r="K31" s="231"/>
      <c r="L31" s="231"/>
      <c r="M31" s="231"/>
      <c r="N31" s="233"/>
    </row>
    <row r="32" spans="1:14" ht="18" customHeight="1">
      <c r="A32" s="199"/>
      <c r="B32" s="571" t="s">
        <v>314</v>
      </c>
      <c r="C32" s="571"/>
      <c r="D32" s="571"/>
      <c r="E32" s="571"/>
      <c r="F32" s="571"/>
      <c r="G32" s="571"/>
      <c r="H32" s="210" t="s">
        <v>126</v>
      </c>
      <c r="I32" s="333">
        <f>I23+I26+I27+I28+I29+I30+I31</f>
        <v>490.66</v>
      </c>
      <c r="J32" s="231"/>
      <c r="K32" s="234" t="s">
        <v>222</v>
      </c>
      <c r="L32" s="235" t="s">
        <v>21</v>
      </c>
      <c r="M32" s="236" t="s">
        <v>126</v>
      </c>
      <c r="N32" s="336">
        <f>N23+F26*N23+F27*N23+F28*N23+F29*N23+F30*N23+F31*N23</f>
        <v>1109.3822600000003</v>
      </c>
    </row>
    <row r="33" spans="1:14" ht="12.75">
      <c r="A33" s="199"/>
      <c r="B33" s="242"/>
      <c r="C33" s="242"/>
      <c r="D33" s="242"/>
      <c r="E33" s="242"/>
      <c r="F33" s="242"/>
      <c r="G33" s="242"/>
      <c r="H33" s="243"/>
      <c r="I33" s="244"/>
      <c r="J33" s="231"/>
      <c r="K33" s="213"/>
      <c r="L33" s="245"/>
      <c r="M33" s="232"/>
      <c r="N33" s="233"/>
    </row>
    <row r="34" spans="1:14" ht="12.75">
      <c r="A34" s="199"/>
      <c r="C34" s="208"/>
      <c r="D34" s="208"/>
      <c r="E34" s="208"/>
      <c r="F34" s="590" t="s">
        <v>359</v>
      </c>
      <c r="G34" s="590"/>
      <c r="H34" s="590"/>
      <c r="I34" s="590"/>
      <c r="J34" s="231"/>
      <c r="K34" s="231"/>
      <c r="L34" s="231"/>
      <c r="M34" s="232"/>
      <c r="N34" s="246"/>
    </row>
  </sheetData>
  <sheetProtection password="CC3D" sheet="1" formatCells="0" formatColumns="0" formatRows="0" insertRows="0"/>
  <mergeCells count="36">
    <mergeCell ref="C14:I14"/>
    <mergeCell ref="F34:I34"/>
    <mergeCell ref="C31:E31"/>
    <mergeCell ref="C22:E22"/>
    <mergeCell ref="C26:E26"/>
    <mergeCell ref="C27:E27"/>
    <mergeCell ref="C28:E28"/>
    <mergeCell ref="C29:E29"/>
    <mergeCell ref="C30:E30"/>
    <mergeCell ref="B32:G32"/>
    <mergeCell ref="C17:E17"/>
    <mergeCell ref="C18:E18"/>
    <mergeCell ref="C19:C21"/>
    <mergeCell ref="D19:E19"/>
    <mergeCell ref="D20:E20"/>
    <mergeCell ref="D21:E21"/>
    <mergeCell ref="A3:N3"/>
    <mergeCell ref="A7:A23"/>
    <mergeCell ref="B19:B21"/>
    <mergeCell ref="B23:G23"/>
    <mergeCell ref="A25:A31"/>
    <mergeCell ref="C15:E15"/>
    <mergeCell ref="C16:E16"/>
    <mergeCell ref="C25:I25"/>
    <mergeCell ref="D10:E10"/>
    <mergeCell ref="D11:E11"/>
    <mergeCell ref="A1:N1"/>
    <mergeCell ref="C7:G7"/>
    <mergeCell ref="L5:N5"/>
    <mergeCell ref="L6:N6"/>
    <mergeCell ref="D12:E12"/>
    <mergeCell ref="D13:E13"/>
    <mergeCell ref="C9:D9"/>
    <mergeCell ref="C8:E8"/>
    <mergeCell ref="B10:B13"/>
    <mergeCell ref="C10:C13"/>
  </mergeCells>
  <printOptions horizontalCentered="1"/>
  <pageMargins left="0.7874015748031497" right="0.7874015748031497" top="0.3937007874015748" bottom="0.1968503937007874" header="0.1968503937007874" footer="0.1968503937007874"/>
  <pageSetup fitToHeight="1" fitToWidth="1" horizontalDpi="600" verticalDpi="600" orientation="landscape" paperSize="9" scale="79" r:id="rId3"/>
  <headerFooter alignWithMargins="0"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view="pageBreakPreview" zoomScaleSheetLayoutView="100" zoomScalePageLayoutView="0" workbookViewId="0" topLeftCell="A1">
      <selection activeCell="P5" sqref="P5"/>
    </sheetView>
  </sheetViews>
  <sheetFormatPr defaultColWidth="9.140625" defaultRowHeight="12.75"/>
  <cols>
    <col min="1" max="1" width="6.28125" style="0" customWidth="1"/>
    <col min="2" max="2" width="3.7109375" style="0" bestFit="1" customWidth="1"/>
    <col min="3" max="3" width="7.28125" style="0" customWidth="1"/>
    <col min="4" max="4" width="42.28125" style="0" customWidth="1"/>
    <col min="5" max="5" width="6.8515625" style="0" customWidth="1"/>
    <col min="6" max="7" width="8.7109375" style="0" customWidth="1"/>
    <col min="8" max="8" width="7.28125" style="0" customWidth="1"/>
    <col min="9" max="9" width="9.8515625" style="0" customWidth="1"/>
    <col min="10" max="10" width="5.8515625" style="0" customWidth="1"/>
    <col min="11" max="11" width="7.28125" style="0" customWidth="1"/>
    <col min="12" max="12" width="4.7109375" style="0" customWidth="1"/>
    <col min="13" max="13" width="6.421875" style="0" customWidth="1"/>
    <col min="14" max="14" width="12.140625" style="0" customWidth="1"/>
  </cols>
  <sheetData>
    <row r="1" spans="1:14" ht="16.5" customHeight="1">
      <c r="A1" s="548" t="s">
        <v>198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2.7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35" customFormat="1" ht="30" customHeight="1">
      <c r="A3" s="602" t="s">
        <v>290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4"/>
    </row>
    <row r="4" spans="1:14" s="35" customFormat="1" ht="6.75" customHeight="1">
      <c r="A4" s="204"/>
      <c r="B4" s="205" t="s">
        <v>0</v>
      </c>
      <c r="C4" s="204"/>
      <c r="D4" s="206" t="s">
        <v>0</v>
      </c>
      <c r="E4" s="206"/>
      <c r="F4" s="206"/>
      <c r="G4" s="206" t="s">
        <v>0</v>
      </c>
      <c r="H4" s="206" t="s">
        <v>0</v>
      </c>
      <c r="I4" s="203"/>
      <c r="J4" s="207"/>
      <c r="K4" s="206"/>
      <c r="L4" s="550"/>
      <c r="M4" s="551"/>
      <c r="N4" s="551"/>
    </row>
    <row r="5" spans="1:14" s="35" customFormat="1" ht="6.75" customHeight="1">
      <c r="A5" s="204"/>
      <c r="B5" s="205"/>
      <c r="C5" s="204"/>
      <c r="D5" s="206"/>
      <c r="E5" s="206"/>
      <c r="F5" s="206"/>
      <c r="G5" s="206"/>
      <c r="H5" s="206"/>
      <c r="I5" s="203"/>
      <c r="J5" s="207"/>
      <c r="K5" s="207"/>
      <c r="L5" s="550"/>
      <c r="M5" s="551"/>
      <c r="N5" s="551"/>
    </row>
    <row r="6" spans="1:14" s="35" customFormat="1" ht="6.75" customHeight="1">
      <c r="A6" s="204"/>
      <c r="B6" s="205"/>
      <c r="C6" s="204"/>
      <c r="D6" s="206"/>
      <c r="E6" s="206"/>
      <c r="F6" s="206"/>
      <c r="G6" s="206"/>
      <c r="H6" s="206"/>
      <c r="I6" s="247"/>
      <c r="J6" s="207"/>
      <c r="K6" s="207"/>
      <c r="L6" s="248"/>
      <c r="M6" s="215"/>
      <c r="N6" s="216"/>
    </row>
    <row r="7" spans="1:14" ht="18" customHeight="1">
      <c r="A7" s="568" t="s">
        <v>27</v>
      </c>
      <c r="B7" s="217">
        <v>2</v>
      </c>
      <c r="C7" s="601" t="s">
        <v>223</v>
      </c>
      <c r="D7" s="601"/>
      <c r="E7" s="601"/>
      <c r="F7" s="601"/>
      <c r="G7" s="601"/>
      <c r="H7" s="210" t="s">
        <v>126</v>
      </c>
      <c r="I7" s="333">
        <v>286.66</v>
      </c>
      <c r="J7" s="212" t="s">
        <v>28</v>
      </c>
      <c r="K7" s="199"/>
      <c r="L7" s="199"/>
      <c r="M7" s="199"/>
      <c r="N7" s="249"/>
    </row>
    <row r="8" spans="1:14" ht="27.75" customHeight="1">
      <c r="A8" s="568"/>
      <c r="B8" s="217">
        <v>3</v>
      </c>
      <c r="C8" s="556" t="s">
        <v>288</v>
      </c>
      <c r="D8" s="557"/>
      <c r="E8" s="558"/>
      <c r="F8" s="250" t="s">
        <v>283</v>
      </c>
      <c r="G8" s="250" t="s">
        <v>284</v>
      </c>
      <c r="H8" s="251"/>
      <c r="I8" s="251"/>
      <c r="J8" s="212"/>
      <c r="K8" s="213"/>
      <c r="L8" s="214"/>
      <c r="M8" s="215"/>
      <c r="N8" s="216"/>
    </row>
    <row r="9" spans="1:14" ht="25.5" customHeight="1">
      <c r="A9" s="568"/>
      <c r="B9" s="217" t="s">
        <v>128</v>
      </c>
      <c r="C9" s="554" t="s">
        <v>315</v>
      </c>
      <c r="D9" s="555"/>
      <c r="E9" s="219">
        <v>0</v>
      </c>
      <c r="F9" s="329">
        <v>0.1</v>
      </c>
      <c r="G9" s="335">
        <f>IF(OR(E9&lt;2,E9&gt;5),0,(5-E9)/(5-2)*5%+(E9-2)/(5-2)*10%)</f>
        <v>0</v>
      </c>
      <c r="H9" s="209" t="s">
        <v>126</v>
      </c>
      <c r="I9" s="332">
        <f>$I$7*G9</f>
        <v>0</v>
      </c>
      <c r="J9" s="222" t="s">
        <v>28</v>
      </c>
      <c r="K9" s="213"/>
      <c r="L9" s="214"/>
      <c r="M9" s="215"/>
      <c r="N9" s="216"/>
    </row>
    <row r="10" spans="1:14" ht="25.5" customHeight="1">
      <c r="A10" s="568"/>
      <c r="B10" s="617" t="s">
        <v>217</v>
      </c>
      <c r="C10" s="562" t="s">
        <v>304</v>
      </c>
      <c r="D10" s="552" t="s">
        <v>350</v>
      </c>
      <c r="E10" s="553"/>
      <c r="F10" s="329">
        <v>0.1</v>
      </c>
      <c r="G10" s="220">
        <v>0</v>
      </c>
      <c r="H10" s="209" t="s">
        <v>126</v>
      </c>
      <c r="I10" s="332">
        <f>$I$7*G10</f>
        <v>0</v>
      </c>
      <c r="J10" s="222" t="s">
        <v>28</v>
      </c>
      <c r="K10" s="213"/>
      <c r="L10" s="214"/>
      <c r="M10" s="215"/>
      <c r="N10" s="216"/>
    </row>
    <row r="11" spans="1:14" ht="25.5" customHeight="1">
      <c r="A11" s="568"/>
      <c r="B11" s="618"/>
      <c r="C11" s="563"/>
      <c r="D11" s="552" t="s">
        <v>351</v>
      </c>
      <c r="E11" s="553"/>
      <c r="F11" s="329">
        <v>0.08</v>
      </c>
      <c r="G11" s="220">
        <v>0</v>
      </c>
      <c r="H11" s="209" t="s">
        <v>126</v>
      </c>
      <c r="I11" s="332">
        <f>G11*I7</f>
        <v>0</v>
      </c>
      <c r="J11" s="212" t="s">
        <v>28</v>
      </c>
      <c r="K11" s="199"/>
      <c r="L11" s="199"/>
      <c r="M11" s="199"/>
      <c r="N11" s="199"/>
    </row>
    <row r="12" spans="1:14" ht="25.5" customHeight="1">
      <c r="A12" s="568"/>
      <c r="B12" s="618"/>
      <c r="C12" s="563"/>
      <c r="D12" s="552" t="s">
        <v>352</v>
      </c>
      <c r="E12" s="553"/>
      <c r="F12" s="329">
        <v>0.05</v>
      </c>
      <c r="G12" s="220">
        <v>0</v>
      </c>
      <c r="H12" s="209" t="s">
        <v>126</v>
      </c>
      <c r="I12" s="332">
        <f>G12*I7</f>
        <v>0</v>
      </c>
      <c r="J12" s="212" t="s">
        <v>28</v>
      </c>
      <c r="K12" s="199"/>
      <c r="L12" s="199"/>
      <c r="M12" s="199"/>
      <c r="N12" s="199"/>
    </row>
    <row r="13" spans="1:14" ht="25.5" customHeight="1">
      <c r="A13" s="568"/>
      <c r="B13" s="619"/>
      <c r="C13" s="564"/>
      <c r="D13" s="552" t="s">
        <v>337</v>
      </c>
      <c r="E13" s="553"/>
      <c r="F13" s="329">
        <v>0.05</v>
      </c>
      <c r="G13" s="220">
        <v>0</v>
      </c>
      <c r="H13" s="209" t="s">
        <v>126</v>
      </c>
      <c r="I13" s="332">
        <f>G13*I7</f>
        <v>0</v>
      </c>
      <c r="J13" s="212" t="s">
        <v>28</v>
      </c>
      <c r="K13" s="199"/>
      <c r="L13" s="199"/>
      <c r="M13" s="199"/>
      <c r="N13" s="199"/>
    </row>
    <row r="14" spans="1:14" ht="18" customHeight="1">
      <c r="A14" s="568"/>
      <c r="B14" s="209">
        <v>4</v>
      </c>
      <c r="C14" s="605" t="s">
        <v>282</v>
      </c>
      <c r="D14" s="606"/>
      <c r="E14" s="606"/>
      <c r="F14" s="606"/>
      <c r="G14" s="606"/>
      <c r="H14" s="606"/>
      <c r="I14" s="607"/>
      <c r="J14" s="212"/>
      <c r="K14" s="199"/>
      <c r="L14" s="199"/>
      <c r="M14" s="199"/>
      <c r="N14" s="199"/>
    </row>
    <row r="15" spans="1:14" ht="26.25" customHeight="1">
      <c r="A15" s="568"/>
      <c r="B15" s="223" t="s">
        <v>130</v>
      </c>
      <c r="C15" s="554" t="s">
        <v>348</v>
      </c>
      <c r="D15" s="611"/>
      <c r="E15" s="612"/>
      <c r="F15" s="340">
        <v>0.07</v>
      </c>
      <c r="G15" s="220">
        <v>0</v>
      </c>
      <c r="H15" s="209" t="s">
        <v>126</v>
      </c>
      <c r="I15" s="332">
        <f>G15*I7</f>
        <v>0</v>
      </c>
      <c r="J15" s="212" t="s">
        <v>28</v>
      </c>
      <c r="K15" s="199"/>
      <c r="L15" s="199"/>
      <c r="M15" s="199"/>
      <c r="N15" s="199"/>
    </row>
    <row r="16" spans="1:14" ht="18" customHeight="1">
      <c r="A16" s="568"/>
      <c r="B16" s="240" t="s">
        <v>132</v>
      </c>
      <c r="C16" s="613" t="s">
        <v>276</v>
      </c>
      <c r="D16" s="614"/>
      <c r="E16" s="615"/>
      <c r="F16" s="329">
        <v>0.1</v>
      </c>
      <c r="G16" s="220">
        <v>0</v>
      </c>
      <c r="H16" s="240" t="s">
        <v>126</v>
      </c>
      <c r="I16" s="332">
        <f>G16*I7</f>
        <v>0</v>
      </c>
      <c r="J16" s="212" t="s">
        <v>28</v>
      </c>
      <c r="K16" s="199"/>
      <c r="L16" s="199"/>
      <c r="M16" s="199"/>
      <c r="N16" s="199"/>
    </row>
    <row r="17" spans="1:14" ht="25.5" customHeight="1">
      <c r="A17" s="568"/>
      <c r="B17" s="223" t="s">
        <v>133</v>
      </c>
      <c r="C17" s="584" t="s">
        <v>357</v>
      </c>
      <c r="D17" s="579"/>
      <c r="E17" s="580"/>
      <c r="F17" s="339">
        <v>0.1</v>
      </c>
      <c r="G17" s="225">
        <v>0</v>
      </c>
      <c r="H17" s="217" t="s">
        <v>126</v>
      </c>
      <c r="I17" s="338">
        <f>G17*I7</f>
        <v>0</v>
      </c>
      <c r="J17" s="226" t="s">
        <v>28</v>
      </c>
      <c r="K17" s="199"/>
      <c r="L17" s="199"/>
      <c r="M17" s="199"/>
      <c r="N17" s="199"/>
    </row>
    <row r="18" spans="1:14" ht="18" customHeight="1">
      <c r="A18" s="568"/>
      <c r="B18" s="252" t="s">
        <v>134</v>
      </c>
      <c r="C18" s="584" t="s">
        <v>285</v>
      </c>
      <c r="D18" s="594"/>
      <c r="E18" s="595"/>
      <c r="F18" s="329">
        <v>0.08</v>
      </c>
      <c r="G18" s="220">
        <v>0</v>
      </c>
      <c r="H18" s="209" t="s">
        <v>126</v>
      </c>
      <c r="I18" s="332">
        <f>G18*I7</f>
        <v>0</v>
      </c>
      <c r="J18" s="212" t="s">
        <v>28</v>
      </c>
      <c r="K18" s="199"/>
      <c r="L18" s="199"/>
      <c r="M18" s="199"/>
      <c r="N18" s="199"/>
    </row>
    <row r="19" spans="1:14" ht="19.5" customHeight="1">
      <c r="A19" s="568"/>
      <c r="B19" s="252" t="s">
        <v>136</v>
      </c>
      <c r="C19" s="584" t="s">
        <v>349</v>
      </c>
      <c r="D19" s="579"/>
      <c r="E19" s="580"/>
      <c r="F19" s="329">
        <v>0.1</v>
      </c>
      <c r="G19" s="220">
        <v>0</v>
      </c>
      <c r="H19" s="209" t="s">
        <v>126</v>
      </c>
      <c r="I19" s="332">
        <f>G19*I7</f>
        <v>0</v>
      </c>
      <c r="J19" s="222" t="s">
        <v>29</v>
      </c>
      <c r="K19" s="231"/>
      <c r="L19" s="199"/>
      <c r="M19" s="199"/>
      <c r="N19" s="253"/>
    </row>
    <row r="20" spans="1:14" ht="18" customHeight="1">
      <c r="A20" s="568"/>
      <c r="B20" s="571" t="s">
        <v>312</v>
      </c>
      <c r="C20" s="571"/>
      <c r="D20" s="571"/>
      <c r="E20" s="571"/>
      <c r="F20" s="571"/>
      <c r="G20" s="571"/>
      <c r="H20" s="210" t="s">
        <v>126</v>
      </c>
      <c r="I20" s="333">
        <f>SUM(I7:I19)</f>
        <v>286.66</v>
      </c>
      <c r="J20" s="222" t="s">
        <v>28</v>
      </c>
      <c r="K20" s="234" t="s">
        <v>224</v>
      </c>
      <c r="L20" s="235" t="s">
        <v>21</v>
      </c>
      <c r="M20" s="254" t="s">
        <v>126</v>
      </c>
      <c r="N20" s="336">
        <f>I7+F9*I7+F10*I7+F15*I7+F16*I7+F17*I7+F18*I7+F19*I7</f>
        <v>472.989</v>
      </c>
    </row>
    <row r="21" spans="1:14" ht="12.75">
      <c r="A21" s="199"/>
      <c r="B21" s="212"/>
      <c r="C21" s="199"/>
      <c r="D21" s="199"/>
      <c r="E21" s="199"/>
      <c r="F21" s="199"/>
      <c r="G21" s="237"/>
      <c r="H21" s="212"/>
      <c r="I21" s="238"/>
      <c r="J21" s="199"/>
      <c r="K21" s="199"/>
      <c r="L21" s="199"/>
      <c r="M21" s="215"/>
      <c r="N21" s="216"/>
    </row>
    <row r="22" spans="1:14" ht="24" customHeight="1">
      <c r="A22" s="599" t="s">
        <v>30</v>
      </c>
      <c r="B22" s="217">
        <v>5</v>
      </c>
      <c r="C22" s="620" t="s">
        <v>30</v>
      </c>
      <c r="D22" s="621"/>
      <c r="E22" s="621"/>
      <c r="F22" s="621"/>
      <c r="G22" s="621"/>
      <c r="H22" s="621"/>
      <c r="I22" s="622"/>
      <c r="J22" s="199"/>
      <c r="K22" s="199"/>
      <c r="L22" s="199"/>
      <c r="M22" s="215"/>
      <c r="N22" s="216"/>
    </row>
    <row r="23" spans="1:14" ht="24" customHeight="1">
      <c r="A23" s="600"/>
      <c r="B23" s="255" t="s">
        <v>306</v>
      </c>
      <c r="C23" s="608" t="s">
        <v>131</v>
      </c>
      <c r="D23" s="609"/>
      <c r="E23" s="610"/>
      <c r="F23" s="329">
        <v>0.14</v>
      </c>
      <c r="G23" s="220">
        <v>0</v>
      </c>
      <c r="H23" s="209" t="s">
        <v>126</v>
      </c>
      <c r="I23" s="332">
        <f>G23*I20</f>
        <v>0</v>
      </c>
      <c r="J23" s="212" t="s">
        <v>28</v>
      </c>
      <c r="K23" s="199"/>
      <c r="L23" s="199"/>
      <c r="M23" s="199"/>
      <c r="N23" s="199"/>
    </row>
    <row r="24" spans="1:14" ht="24" customHeight="1">
      <c r="A24" s="600"/>
      <c r="B24" s="255" t="s">
        <v>328</v>
      </c>
      <c r="C24" s="596" t="s">
        <v>135</v>
      </c>
      <c r="D24" s="597"/>
      <c r="E24" s="598"/>
      <c r="F24" s="329">
        <v>0.05</v>
      </c>
      <c r="G24" s="220">
        <v>0</v>
      </c>
      <c r="H24" s="209" t="s">
        <v>126</v>
      </c>
      <c r="I24" s="332">
        <f>G24*I20</f>
        <v>0</v>
      </c>
      <c r="J24" s="212" t="s">
        <v>28</v>
      </c>
      <c r="K24" s="199"/>
      <c r="L24" s="199"/>
      <c r="M24" s="199"/>
      <c r="N24" s="199"/>
    </row>
    <row r="25" spans="1:14" ht="24" customHeight="1">
      <c r="A25" s="600"/>
      <c r="B25" s="255" t="s">
        <v>308</v>
      </c>
      <c r="C25" s="591" t="s">
        <v>138</v>
      </c>
      <c r="D25" s="592"/>
      <c r="E25" s="593"/>
      <c r="F25" s="329">
        <v>0.02</v>
      </c>
      <c r="G25" s="220">
        <v>0</v>
      </c>
      <c r="H25" s="209" t="s">
        <v>126</v>
      </c>
      <c r="I25" s="332">
        <f>G25*I20</f>
        <v>0</v>
      </c>
      <c r="J25" s="212" t="s">
        <v>29</v>
      </c>
      <c r="K25" s="199"/>
      <c r="L25" s="199"/>
      <c r="M25" s="199"/>
      <c r="N25" s="253"/>
    </row>
    <row r="26" spans="1:14" ht="18" customHeight="1">
      <c r="A26" s="326"/>
      <c r="B26" s="571" t="s">
        <v>358</v>
      </c>
      <c r="C26" s="571"/>
      <c r="D26" s="571"/>
      <c r="E26" s="571"/>
      <c r="F26" s="571"/>
      <c r="G26" s="571"/>
      <c r="H26" s="210" t="s">
        <v>126</v>
      </c>
      <c r="I26" s="333">
        <f>I20+I23+I24+I25</f>
        <v>286.66</v>
      </c>
      <c r="J26" s="199"/>
      <c r="K26" s="234" t="s">
        <v>225</v>
      </c>
      <c r="L26" s="235" t="s">
        <v>21</v>
      </c>
      <c r="M26" s="254" t="s">
        <v>126</v>
      </c>
      <c r="N26" s="336">
        <f>N20+F23*N20+F24*N20+F25*N20</f>
        <v>572.31669</v>
      </c>
    </row>
    <row r="27" spans="1:14" ht="12.75">
      <c r="A27" s="256"/>
      <c r="B27" s="257"/>
      <c r="C27" s="258"/>
      <c r="D27" s="259"/>
      <c r="E27" s="259"/>
      <c r="F27" s="259"/>
      <c r="G27" s="260"/>
      <c r="H27" s="257"/>
      <c r="I27" s="261"/>
      <c r="J27" s="257"/>
      <c r="K27" s="259"/>
      <c r="L27" s="199"/>
      <c r="M27" s="215"/>
      <c r="N27" s="216"/>
    </row>
    <row r="28" spans="1:11" ht="12.75">
      <c r="A28" s="121"/>
      <c r="B28" s="115"/>
      <c r="C28" s="122"/>
      <c r="D28" s="112"/>
      <c r="E28" s="112"/>
      <c r="F28" s="616" t="s">
        <v>359</v>
      </c>
      <c r="G28" s="616"/>
      <c r="H28" s="616"/>
      <c r="I28" s="616"/>
      <c r="J28" s="616"/>
      <c r="K28" s="112"/>
    </row>
    <row r="29" spans="1:11" ht="12.75">
      <c r="A29" s="121"/>
      <c r="B29" s="115"/>
      <c r="C29" s="122"/>
      <c r="D29" s="112"/>
      <c r="E29" s="112"/>
      <c r="F29" s="112"/>
      <c r="G29" s="123"/>
      <c r="H29" s="115"/>
      <c r="I29" s="124"/>
      <c r="J29" s="115"/>
      <c r="K29" s="112"/>
    </row>
    <row r="30" spans="1:11" ht="12.75">
      <c r="A30" s="121"/>
      <c r="B30" s="115"/>
      <c r="C30" s="122"/>
      <c r="D30" s="112"/>
      <c r="E30" s="112"/>
      <c r="F30" s="112"/>
      <c r="G30" s="123"/>
      <c r="H30" s="115"/>
      <c r="I30" s="124"/>
      <c r="J30" s="115"/>
      <c r="K30" s="112"/>
    </row>
    <row r="31" spans="1:11" ht="12.75">
      <c r="A31" s="112"/>
      <c r="B31" s="119"/>
      <c r="C31" s="119"/>
      <c r="D31" s="119"/>
      <c r="E31" s="119"/>
      <c r="F31" s="119"/>
      <c r="G31" s="119"/>
      <c r="H31" s="120"/>
      <c r="I31" s="125"/>
      <c r="J31" s="112"/>
      <c r="K31" s="126"/>
    </row>
  </sheetData>
  <sheetProtection password="CC3D" sheet="1" formatCells="0" formatColumns="0" formatRows="0" insertRows="0"/>
  <mergeCells count="28">
    <mergeCell ref="B26:G26"/>
    <mergeCell ref="F28:J28"/>
    <mergeCell ref="B10:B13"/>
    <mergeCell ref="D10:E10"/>
    <mergeCell ref="D11:E11"/>
    <mergeCell ref="D12:E12"/>
    <mergeCell ref="D13:E13"/>
    <mergeCell ref="C19:E19"/>
    <mergeCell ref="C22:I22"/>
    <mergeCell ref="C9:D9"/>
    <mergeCell ref="C10:C13"/>
    <mergeCell ref="C23:E23"/>
    <mergeCell ref="C24:E24"/>
    <mergeCell ref="C25:E25"/>
    <mergeCell ref="C17:E17"/>
    <mergeCell ref="C15:E15"/>
    <mergeCell ref="C16:E16"/>
    <mergeCell ref="C18:E18"/>
    <mergeCell ref="A22:A25"/>
    <mergeCell ref="A1:N1"/>
    <mergeCell ref="C7:G7"/>
    <mergeCell ref="A3:N3"/>
    <mergeCell ref="A7:A20"/>
    <mergeCell ref="B20:G20"/>
    <mergeCell ref="C14:I14"/>
    <mergeCell ref="L4:N4"/>
    <mergeCell ref="L5:N5"/>
    <mergeCell ref="C8:E8"/>
  </mergeCells>
  <printOptions horizontalCentered="1"/>
  <pageMargins left="0.7874015748031497" right="0.7874015748031497" top="0.5905511811023623" bottom="0.1968503937007874" header="0.1968503937007874" footer="0.1968503937007874"/>
  <pageSetup fitToHeight="1" fitToWidth="1" horizontalDpi="600" verticalDpi="600" orientation="landscape" paperSize="9" scale="95" r:id="rId3"/>
  <headerFooter alignWithMargins="0"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showGridLines="0" view="pageBreakPreview" zoomScaleSheetLayoutView="100" workbookViewId="0" topLeftCell="A1">
      <selection activeCell="V17" sqref="V17"/>
    </sheetView>
  </sheetViews>
  <sheetFormatPr defaultColWidth="9.140625" defaultRowHeight="12.75"/>
  <cols>
    <col min="1" max="1" width="3.421875" style="0" customWidth="1"/>
    <col min="2" max="2" width="2.28125" style="0" customWidth="1"/>
    <col min="3" max="3" width="6.57421875" style="0" customWidth="1"/>
    <col min="4" max="4" width="5.8515625" style="0" customWidth="1"/>
    <col min="5" max="5" width="10.00390625" style="0" customWidth="1"/>
    <col min="6" max="6" width="26.00390625" style="0" customWidth="1"/>
    <col min="7" max="7" width="7.8515625" style="0" customWidth="1"/>
    <col min="8" max="8" width="8.57421875" style="0" customWidth="1"/>
    <col min="9" max="9" width="14.421875" style="0" customWidth="1"/>
    <col min="10" max="10" width="6.7109375" style="0" customWidth="1"/>
    <col min="11" max="11" width="12.140625" style="0" customWidth="1"/>
    <col min="12" max="12" width="15.421875" style="0" customWidth="1"/>
  </cols>
  <sheetData>
    <row r="1" spans="3:10" ht="17.25" customHeight="1">
      <c r="C1" s="629" t="s">
        <v>198</v>
      </c>
      <c r="D1" s="629"/>
      <c r="E1" s="629"/>
      <c r="F1" s="629"/>
      <c r="G1" s="629"/>
      <c r="H1" s="629"/>
      <c r="I1" s="629"/>
      <c r="J1" s="152"/>
    </row>
    <row r="2" spans="1:11" ht="17.25" customHeight="1">
      <c r="A2" s="341"/>
      <c r="B2" s="342"/>
      <c r="C2" s="341"/>
      <c r="D2" s="343"/>
      <c r="E2" s="343"/>
      <c r="F2" s="343"/>
      <c r="G2" s="344"/>
      <c r="H2" s="344"/>
      <c r="I2" s="345"/>
      <c r="J2" s="346"/>
      <c r="K2" s="347"/>
    </row>
    <row r="3" spans="1:11" s="150" customFormat="1" ht="22.5" customHeight="1">
      <c r="A3" s="348"/>
      <c r="B3" s="348"/>
      <c r="C3" s="651" t="s">
        <v>338</v>
      </c>
      <c r="D3" s="652"/>
      <c r="E3" s="652"/>
      <c r="F3" s="652"/>
      <c r="G3" s="652"/>
      <c r="H3" s="652"/>
      <c r="I3" s="652"/>
      <c r="J3" s="349"/>
      <c r="K3" s="350"/>
    </row>
    <row r="4" spans="1:11" s="131" customFormat="1" ht="18" customHeight="1">
      <c r="A4" s="351"/>
      <c r="B4" s="351"/>
      <c r="C4" s="644" t="s">
        <v>226</v>
      </c>
      <c r="D4" s="646"/>
      <c r="E4" s="646"/>
      <c r="F4" s="645"/>
      <c r="G4" s="656" t="s">
        <v>298</v>
      </c>
      <c r="H4" s="644" t="s">
        <v>227</v>
      </c>
      <c r="I4" s="645"/>
      <c r="J4" s="352"/>
      <c r="K4" s="353"/>
    </row>
    <row r="5" spans="1:11" s="132" customFormat="1" ht="18" customHeight="1">
      <c r="A5" s="354"/>
      <c r="B5" s="354"/>
      <c r="C5" s="649">
        <v>1</v>
      </c>
      <c r="D5" s="650"/>
      <c r="E5" s="650"/>
      <c r="F5" s="650"/>
      <c r="G5" s="657"/>
      <c r="H5" s="641">
        <v>2</v>
      </c>
      <c r="I5" s="642"/>
      <c r="J5" s="355"/>
      <c r="K5" s="356"/>
    </row>
    <row r="6" spans="1:11" s="132" customFormat="1" ht="18" customHeight="1">
      <c r="A6" s="354"/>
      <c r="B6" s="354"/>
      <c r="C6" s="637" t="s">
        <v>228</v>
      </c>
      <c r="D6" s="638" t="s">
        <v>322</v>
      </c>
      <c r="E6" s="639"/>
      <c r="F6" s="640"/>
      <c r="G6" s="357"/>
      <c r="H6" s="659">
        <f>'ARI 4'!I23*'ARI 7'!M44</f>
        <v>0</v>
      </c>
      <c r="I6" s="660"/>
      <c r="J6" s="319"/>
      <c r="K6" s="356"/>
    </row>
    <row r="7" spans="1:11" s="132" customFormat="1" ht="18" customHeight="1">
      <c r="A7" s="354"/>
      <c r="B7" s="354"/>
      <c r="C7" s="637"/>
      <c r="D7" s="634" t="s">
        <v>30</v>
      </c>
      <c r="E7" s="630" t="s">
        <v>272</v>
      </c>
      <c r="F7" s="631"/>
      <c r="G7" s="376">
        <f>'ARI 4'!G26</f>
        <v>0</v>
      </c>
      <c r="H7" s="659">
        <f aca="true" t="shared" si="0" ref="H7:H12">$H$6*G7</f>
        <v>0</v>
      </c>
      <c r="I7" s="660"/>
      <c r="J7" s="319"/>
      <c r="K7" s="356"/>
    </row>
    <row r="8" spans="1:11" s="132" customFormat="1" ht="18" customHeight="1">
      <c r="A8" s="354"/>
      <c r="B8" s="354"/>
      <c r="C8" s="637"/>
      <c r="D8" s="635"/>
      <c r="E8" s="630" t="s">
        <v>295</v>
      </c>
      <c r="F8" s="658"/>
      <c r="G8" s="376">
        <f>'ARI 4'!G27</f>
        <v>0</v>
      </c>
      <c r="H8" s="659">
        <f t="shared" si="0"/>
        <v>0</v>
      </c>
      <c r="I8" s="660"/>
      <c r="J8" s="319"/>
      <c r="K8" s="356"/>
    </row>
    <row r="9" spans="1:11" s="132" customFormat="1" ht="18" customHeight="1">
      <c r="A9" s="354"/>
      <c r="B9" s="354"/>
      <c r="C9" s="637"/>
      <c r="D9" s="635"/>
      <c r="E9" s="630" t="s">
        <v>221</v>
      </c>
      <c r="F9" s="631"/>
      <c r="G9" s="376">
        <f>'ARI 4'!G28</f>
        <v>0</v>
      </c>
      <c r="H9" s="659">
        <f t="shared" si="0"/>
        <v>0</v>
      </c>
      <c r="I9" s="660"/>
      <c r="J9" s="319"/>
      <c r="K9" s="356"/>
    </row>
    <row r="10" spans="1:11" s="132" customFormat="1" ht="18" customHeight="1">
      <c r="A10" s="354"/>
      <c r="B10" s="354"/>
      <c r="C10" s="637"/>
      <c r="D10" s="635"/>
      <c r="E10" s="630" t="s">
        <v>135</v>
      </c>
      <c r="F10" s="631"/>
      <c r="G10" s="376">
        <f>'ARI 4'!G29</f>
        <v>0</v>
      </c>
      <c r="H10" s="659">
        <f t="shared" si="0"/>
        <v>0</v>
      </c>
      <c r="I10" s="660"/>
      <c r="J10" s="319"/>
      <c r="K10" s="356"/>
    </row>
    <row r="11" spans="1:11" s="132" customFormat="1" ht="25.5" customHeight="1">
      <c r="A11" s="354"/>
      <c r="B11" s="354"/>
      <c r="C11" s="637"/>
      <c r="D11" s="635"/>
      <c r="E11" s="632" t="s">
        <v>277</v>
      </c>
      <c r="F11" s="633"/>
      <c r="G11" s="376">
        <f>'ARI 4'!G30</f>
        <v>0</v>
      </c>
      <c r="H11" s="659">
        <f t="shared" si="0"/>
        <v>0</v>
      </c>
      <c r="I11" s="660"/>
      <c r="J11" s="319"/>
      <c r="K11" s="356"/>
    </row>
    <row r="12" spans="1:11" s="132" customFormat="1" ht="18" customHeight="1">
      <c r="A12" s="354"/>
      <c r="B12" s="354"/>
      <c r="C12" s="637"/>
      <c r="D12" s="636"/>
      <c r="E12" s="627" t="s">
        <v>278</v>
      </c>
      <c r="F12" s="628"/>
      <c r="G12" s="377">
        <f>'ARI 4'!G31</f>
        <v>0</v>
      </c>
      <c r="H12" s="659">
        <f t="shared" si="0"/>
        <v>0</v>
      </c>
      <c r="I12" s="660"/>
      <c r="J12" s="319"/>
      <c r="K12" s="356"/>
    </row>
    <row r="13" spans="1:11" s="132" customFormat="1" ht="18" customHeight="1">
      <c r="A13" s="354"/>
      <c r="B13" s="354"/>
      <c r="C13" s="637"/>
      <c r="D13" s="638" t="s">
        <v>317</v>
      </c>
      <c r="E13" s="639"/>
      <c r="F13" s="640"/>
      <c r="G13" s="358"/>
      <c r="H13" s="661">
        <f>SUM(H6,H7,H8,H9,H10,H11,H12)</f>
        <v>0</v>
      </c>
      <c r="I13" s="662"/>
      <c r="J13" s="359"/>
      <c r="K13" s="356"/>
    </row>
    <row r="14" spans="1:11" s="132" customFormat="1" ht="21.75" customHeight="1">
      <c r="A14" s="354"/>
      <c r="B14" s="354"/>
      <c r="C14" s="647" t="s">
        <v>229</v>
      </c>
      <c r="D14" s="638" t="s">
        <v>318</v>
      </c>
      <c r="E14" s="639"/>
      <c r="F14" s="640"/>
      <c r="G14" s="360"/>
      <c r="H14" s="659">
        <f>'ARI 5'!I20*'ARI 8'!K44</f>
        <v>0</v>
      </c>
      <c r="I14" s="660"/>
      <c r="J14" s="319"/>
      <c r="K14" s="356"/>
    </row>
    <row r="15" spans="1:11" s="132" customFormat="1" ht="28.5" customHeight="1">
      <c r="A15" s="354"/>
      <c r="B15" s="354"/>
      <c r="C15" s="637"/>
      <c r="D15" s="634" t="s">
        <v>30</v>
      </c>
      <c r="E15" s="361" t="s">
        <v>272</v>
      </c>
      <c r="F15" s="361"/>
      <c r="G15" s="378">
        <f>'ARI 5'!G23</f>
        <v>0</v>
      </c>
      <c r="H15" s="659">
        <f>$H$14*G15</f>
        <v>0</v>
      </c>
      <c r="I15" s="660"/>
      <c r="J15" s="319"/>
      <c r="K15" s="356"/>
    </row>
    <row r="16" spans="1:11" s="132" customFormat="1" ht="28.5" customHeight="1">
      <c r="A16" s="354"/>
      <c r="B16" s="354"/>
      <c r="C16" s="637"/>
      <c r="D16" s="635"/>
      <c r="E16" s="625" t="s">
        <v>135</v>
      </c>
      <c r="F16" s="626"/>
      <c r="G16" s="378">
        <f>'ARI 5'!G24</f>
        <v>0</v>
      </c>
      <c r="H16" s="659">
        <f>$H$14*G16</f>
        <v>0</v>
      </c>
      <c r="I16" s="660"/>
      <c r="J16" s="319"/>
      <c r="K16" s="356"/>
    </row>
    <row r="17" spans="1:11" s="132" customFormat="1" ht="28.5" customHeight="1">
      <c r="A17" s="354"/>
      <c r="B17" s="354"/>
      <c r="C17" s="637"/>
      <c r="D17" s="635"/>
      <c r="E17" s="627" t="s">
        <v>138</v>
      </c>
      <c r="F17" s="628"/>
      <c r="G17" s="378">
        <f>'ARI 5'!G25</f>
        <v>0</v>
      </c>
      <c r="H17" s="659">
        <f>$H$14*G17</f>
        <v>0</v>
      </c>
      <c r="I17" s="660"/>
      <c r="J17" s="354"/>
      <c r="K17" s="354"/>
    </row>
    <row r="18" spans="1:11" s="132" customFormat="1" ht="21.75" customHeight="1">
      <c r="A18" s="354"/>
      <c r="B18" s="354"/>
      <c r="C18" s="648"/>
      <c r="D18" s="653" t="s">
        <v>321</v>
      </c>
      <c r="E18" s="654"/>
      <c r="F18" s="655"/>
      <c r="G18" s="267"/>
      <c r="H18" s="661">
        <f>SUM(H14,H15,H16,H17)</f>
        <v>0</v>
      </c>
      <c r="I18" s="662"/>
      <c r="J18" s="354"/>
      <c r="K18" s="354"/>
    </row>
    <row r="19" spans="1:11" s="132" customFormat="1" ht="18" customHeight="1">
      <c r="A19" s="354"/>
      <c r="B19" s="354"/>
      <c r="C19" s="638" t="s">
        <v>320</v>
      </c>
      <c r="D19" s="639"/>
      <c r="E19" s="639"/>
      <c r="F19" s="640"/>
      <c r="G19" s="362"/>
      <c r="H19" s="661">
        <f>K19*'ARI 9'!M44</f>
        <v>0</v>
      </c>
      <c r="I19" s="662"/>
      <c r="J19" s="363" t="s">
        <v>126</v>
      </c>
      <c r="K19" s="379">
        <v>442.34</v>
      </c>
    </row>
    <row r="20" spans="1:11" s="132" customFormat="1" ht="18" customHeight="1">
      <c r="A20" s="354"/>
      <c r="B20" s="354"/>
      <c r="C20" s="638" t="s">
        <v>319</v>
      </c>
      <c r="D20" s="639"/>
      <c r="E20" s="639"/>
      <c r="F20" s="640"/>
      <c r="G20" s="357"/>
      <c r="H20" s="661">
        <f>H13+H18+H19</f>
        <v>0</v>
      </c>
      <c r="I20" s="662"/>
      <c r="J20" s="364"/>
      <c r="K20" s="356"/>
    </row>
    <row r="21" spans="1:11" s="132" customFormat="1" ht="12" customHeight="1">
      <c r="A21" s="354"/>
      <c r="B21" s="356"/>
      <c r="C21" s="365"/>
      <c r="D21" s="356"/>
      <c r="E21" s="356"/>
      <c r="F21" s="356"/>
      <c r="K21" s="356"/>
    </row>
    <row r="22" spans="1:11" s="132" customFormat="1" ht="12" customHeight="1">
      <c r="A22" s="354"/>
      <c r="B22" s="356"/>
      <c r="C22" s="365"/>
      <c r="D22" s="356"/>
      <c r="E22" s="356"/>
      <c r="F22" s="356"/>
      <c r="G22" s="590" t="s">
        <v>360</v>
      </c>
      <c r="H22" s="590"/>
      <c r="I22" s="590"/>
      <c r="J22" s="590"/>
      <c r="K22" s="367"/>
    </row>
    <row r="23" spans="1:11" s="132" customFormat="1" ht="6.75" customHeight="1">
      <c r="A23" s="354"/>
      <c r="B23" s="356"/>
      <c r="C23" s="365"/>
      <c r="D23" s="356"/>
      <c r="E23" s="356"/>
      <c r="F23" s="356"/>
      <c r="G23" s="356"/>
      <c r="H23" s="356"/>
      <c r="I23" s="368"/>
      <c r="J23" s="368"/>
      <c r="K23" s="369"/>
    </row>
    <row r="24" spans="1:11" s="132" customFormat="1" ht="12" customHeight="1">
      <c r="A24" s="354"/>
      <c r="G24" s="355" t="s">
        <v>232</v>
      </c>
      <c r="H24" s="434">
        <v>2124.04</v>
      </c>
      <c r="I24" s="435" t="s">
        <v>323</v>
      </c>
      <c r="J24" s="366"/>
      <c r="K24" s="356"/>
    </row>
    <row r="25" spans="1:12" s="132" customFormat="1" ht="12" customHeight="1">
      <c r="A25" s="354"/>
      <c r="G25" s="428"/>
      <c r="H25" s="623" t="s">
        <v>324</v>
      </c>
      <c r="I25" s="624"/>
      <c r="J25" s="370"/>
      <c r="K25" s="371"/>
      <c r="L25" s="142"/>
    </row>
    <row r="26" spans="1:11" s="132" customFormat="1" ht="12" customHeight="1">
      <c r="A26" s="354"/>
      <c r="C26" s="365"/>
      <c r="D26" s="356"/>
      <c r="E26" s="356"/>
      <c r="F26" s="356"/>
      <c r="G26" s="429"/>
      <c r="H26" s="374"/>
      <c r="I26" s="374"/>
      <c r="J26" s="373"/>
      <c r="K26" s="356"/>
    </row>
    <row r="27" spans="1:11" ht="12" customHeight="1">
      <c r="A27" s="342"/>
      <c r="B27" s="356"/>
      <c r="D27" s="432" t="s">
        <v>230</v>
      </c>
      <c r="E27" s="427" t="s">
        <v>368</v>
      </c>
      <c r="F27" s="431" t="e">
        <f>H20/'ARI 1-2'!E36</f>
        <v>#DIV/0!</v>
      </c>
      <c r="G27" s="355" t="s">
        <v>232</v>
      </c>
      <c r="H27" s="434">
        <v>1551.72</v>
      </c>
      <c r="I27" s="435" t="s">
        <v>323</v>
      </c>
      <c r="J27" s="342"/>
      <c r="K27" s="342"/>
    </row>
    <row r="28" spans="1:12" ht="12" customHeight="1">
      <c r="A28" s="342"/>
      <c r="B28" s="356"/>
      <c r="D28" s="433" t="s">
        <v>367</v>
      </c>
      <c r="E28" s="372"/>
      <c r="F28" s="372"/>
      <c r="G28" s="430"/>
      <c r="H28" s="623" t="s">
        <v>366</v>
      </c>
      <c r="I28" s="624"/>
      <c r="J28" s="370"/>
      <c r="K28" s="371"/>
      <c r="L28" s="142"/>
    </row>
    <row r="29" spans="1:12" ht="12" customHeight="1">
      <c r="A29" s="342"/>
      <c r="B29" s="356"/>
      <c r="C29" s="342"/>
      <c r="D29" s="342"/>
      <c r="E29" s="342"/>
      <c r="F29" s="374"/>
      <c r="G29" s="166"/>
      <c r="J29" s="375"/>
      <c r="K29" s="356"/>
      <c r="L29" s="132"/>
    </row>
    <row r="30" spans="1:11" ht="12" customHeight="1">
      <c r="A30" s="199"/>
      <c r="B30" s="342"/>
      <c r="C30" s="199"/>
      <c r="D30" s="199"/>
      <c r="E30" s="199"/>
      <c r="F30" s="199"/>
      <c r="G30" s="355" t="s">
        <v>232</v>
      </c>
      <c r="H30" s="434">
        <v>1014.66</v>
      </c>
      <c r="I30" s="435" t="s">
        <v>323</v>
      </c>
      <c r="K30" s="199"/>
    </row>
    <row r="31" spans="1:12" ht="12" customHeight="1">
      <c r="A31" s="199"/>
      <c r="B31" s="199"/>
      <c r="C31" s="199"/>
      <c r="D31" s="199"/>
      <c r="E31" s="199"/>
      <c r="F31" s="199"/>
      <c r="G31" s="199"/>
      <c r="H31" s="623" t="s">
        <v>366</v>
      </c>
      <c r="I31" s="624"/>
      <c r="J31" s="199"/>
      <c r="K31" s="263"/>
      <c r="L31" s="142"/>
    </row>
    <row r="32" spans="1:12" ht="12" customHeight="1">
      <c r="A32" s="199"/>
      <c r="B32" s="199"/>
      <c r="J32" s="199"/>
      <c r="K32" s="264"/>
      <c r="L32" s="132"/>
    </row>
    <row r="33" spans="1:11" ht="5.25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</row>
    <row r="34" spans="1:11" ht="5.2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</row>
    <row r="35" spans="1:11" ht="5.25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1" ht="5.25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</row>
    <row r="37" spans="1:15" ht="12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N37" s="36"/>
      <c r="O37" s="146"/>
    </row>
    <row r="38" spans="3:10" ht="12" customHeight="1">
      <c r="C38" s="135"/>
      <c r="D38" s="135"/>
      <c r="E38" s="135"/>
      <c r="F38" s="135"/>
      <c r="G38" s="135"/>
      <c r="H38" s="135"/>
      <c r="I38" s="135"/>
      <c r="J38" s="135"/>
    </row>
    <row r="39" spans="3:11" ht="12" customHeight="1">
      <c r="C39" s="140"/>
      <c r="D39" s="140"/>
      <c r="E39" s="140"/>
      <c r="F39" s="140"/>
      <c r="G39" s="140"/>
      <c r="H39" s="140"/>
      <c r="I39" s="140"/>
      <c r="J39" s="140"/>
      <c r="K39" s="133"/>
    </row>
    <row r="40" spans="3:11" ht="12" customHeight="1">
      <c r="C40" s="133"/>
      <c r="D40" s="133"/>
      <c r="E40" s="133"/>
      <c r="F40" s="133"/>
      <c r="G40" s="133"/>
      <c r="H40" s="133"/>
      <c r="I40" s="133"/>
      <c r="J40" s="133"/>
      <c r="K40" s="133"/>
    </row>
    <row r="41" spans="3:11" ht="12" customHeight="1">
      <c r="C41" s="133"/>
      <c r="D41" s="133"/>
      <c r="E41" s="133"/>
      <c r="F41" s="133"/>
      <c r="G41" s="133"/>
      <c r="H41" s="133"/>
      <c r="I41" s="133"/>
      <c r="J41" s="133"/>
      <c r="K41" s="133"/>
    </row>
    <row r="42" spans="3:11" ht="12" customHeight="1">
      <c r="C42" s="133"/>
      <c r="D42" s="133"/>
      <c r="E42" s="133"/>
      <c r="F42" s="133"/>
      <c r="G42" s="133"/>
      <c r="H42" s="133"/>
      <c r="I42" s="133"/>
      <c r="J42" s="133"/>
      <c r="K42" s="133"/>
    </row>
    <row r="43" spans="3:8" ht="12.75">
      <c r="C43" s="136"/>
      <c r="D43" s="136"/>
      <c r="H43" s="102"/>
    </row>
    <row r="44" spans="3:8" ht="12.75">
      <c r="C44" s="136"/>
      <c r="D44" s="136"/>
      <c r="H44" s="102"/>
    </row>
    <row r="46" spans="2:11" ht="12.75">
      <c r="B46" s="643"/>
      <c r="C46" s="643"/>
      <c r="D46" s="643"/>
      <c r="E46" s="643"/>
      <c r="F46" s="643"/>
      <c r="G46" s="643"/>
      <c r="H46" s="643"/>
      <c r="I46" s="643"/>
      <c r="J46" s="643"/>
      <c r="K46" s="643"/>
    </row>
  </sheetData>
  <sheetProtection password="CC3D" sheet="1" formatCells="0" formatColumns="0" formatRows="0" insertRows="0"/>
  <mergeCells count="45">
    <mergeCell ref="H19:I19"/>
    <mergeCell ref="H20:I20"/>
    <mergeCell ref="G22:J22"/>
    <mergeCell ref="H12:I12"/>
    <mergeCell ref="H13:I13"/>
    <mergeCell ref="H14:I14"/>
    <mergeCell ref="H15:I15"/>
    <mergeCell ref="H16:I16"/>
    <mergeCell ref="H17:I17"/>
    <mergeCell ref="H7:I7"/>
    <mergeCell ref="H8:I8"/>
    <mergeCell ref="H9:I9"/>
    <mergeCell ref="H10:I10"/>
    <mergeCell ref="H11:I11"/>
    <mergeCell ref="H18:I18"/>
    <mergeCell ref="C3:I3"/>
    <mergeCell ref="C19:F19"/>
    <mergeCell ref="C20:F20"/>
    <mergeCell ref="D18:F18"/>
    <mergeCell ref="D6:F6"/>
    <mergeCell ref="G4:G5"/>
    <mergeCell ref="E7:F7"/>
    <mergeCell ref="E8:F8"/>
    <mergeCell ref="E9:F9"/>
    <mergeCell ref="H6:I6"/>
    <mergeCell ref="D13:F13"/>
    <mergeCell ref="H5:I5"/>
    <mergeCell ref="D14:F14"/>
    <mergeCell ref="B46:K46"/>
    <mergeCell ref="H4:I4"/>
    <mergeCell ref="C4:F4"/>
    <mergeCell ref="D15:D17"/>
    <mergeCell ref="C14:C18"/>
    <mergeCell ref="C5:F5"/>
    <mergeCell ref="H28:I28"/>
    <mergeCell ref="H31:I31"/>
    <mergeCell ref="H25:I25"/>
    <mergeCell ref="E16:F16"/>
    <mergeCell ref="E17:F17"/>
    <mergeCell ref="C1:I1"/>
    <mergeCell ref="E10:F10"/>
    <mergeCell ref="E11:F11"/>
    <mergeCell ref="E12:F12"/>
    <mergeCell ref="D7:D12"/>
    <mergeCell ref="C6:C13"/>
  </mergeCells>
  <printOptions/>
  <pageMargins left="1.220472440944882" right="0.7480314960629921" top="0.8661417322834646" bottom="0.9055118110236221" header="0.5118110236220472" footer="0.5118110236220472"/>
  <pageSetup horizontalDpi="600" verticalDpi="600" orientation="portrait" paperSize="9" scale="74" r:id="rId1"/>
  <headerFooter alignWithMargins="0">
    <oddFooter>&amp;C&amp;A</oddFooter>
  </headerFooter>
  <colBreaks count="1" manualBreakCount="1">
    <brk id="1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view="pageBreakPreview" zoomScaleNormal="91" zoomScaleSheetLayoutView="100" zoomScalePageLayoutView="0" workbookViewId="0" topLeftCell="C1">
      <selection activeCell="U12" sqref="U12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3.7109375" style="0" customWidth="1"/>
    <col min="14" max="14" width="14.00390625" style="0" customWidth="1"/>
    <col min="15" max="15" width="10.140625" style="0" customWidth="1"/>
    <col min="16" max="17" width="14.421875" style="0" customWidth="1"/>
    <col min="18" max="18" width="16.00390625" style="0" customWidth="1"/>
    <col min="19" max="19" width="1.8515625" style="0" customWidth="1"/>
  </cols>
  <sheetData>
    <row r="1" spans="3:18" ht="23.25" customHeight="1">
      <c r="C1" s="548" t="s">
        <v>198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2" spans="3:18" ht="6" customHeight="1"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3:18" s="175" customFormat="1" ht="19.5"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70"/>
    </row>
    <row r="4" spans="3:18" s="175" customFormat="1" ht="19.5">
      <c r="C4" s="271" t="s">
        <v>291</v>
      </c>
      <c r="D4" s="272"/>
      <c r="E4" s="272"/>
      <c r="F4" s="272"/>
      <c r="G4" s="272"/>
      <c r="H4" s="665" t="s">
        <v>234</v>
      </c>
      <c r="I4" s="665"/>
      <c r="J4" s="665"/>
      <c r="K4" s="665"/>
      <c r="L4" s="665"/>
      <c r="M4" s="665"/>
      <c r="N4" s="665"/>
      <c r="O4" s="665"/>
      <c r="P4" s="665"/>
      <c r="Q4" s="413"/>
      <c r="R4" s="273"/>
    </row>
    <row r="5" spans="3:18" s="175" customFormat="1" ht="19.5">
      <c r="C5" s="271"/>
      <c r="D5" s="272"/>
      <c r="E5" s="272"/>
      <c r="F5" s="272"/>
      <c r="G5" s="272"/>
      <c r="H5" s="665" t="s">
        <v>235</v>
      </c>
      <c r="I5" s="665"/>
      <c r="J5" s="665"/>
      <c r="K5" s="665"/>
      <c r="L5" s="665"/>
      <c r="M5" s="665"/>
      <c r="N5" s="665"/>
      <c r="O5" s="665"/>
      <c r="P5" s="665"/>
      <c r="Q5" s="413"/>
      <c r="R5" s="273"/>
    </row>
    <row r="6" spans="3:18" s="175" customFormat="1" ht="15.75" customHeight="1">
      <c r="C6" s="274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6"/>
    </row>
    <row r="7" spans="1:18" ht="36.75" customHeight="1">
      <c r="A7" s="676"/>
      <c r="C7" s="666" t="s">
        <v>167</v>
      </c>
      <c r="D7" s="666" t="s">
        <v>168</v>
      </c>
      <c r="E7" s="666" t="s">
        <v>170</v>
      </c>
      <c r="F7" s="666" t="s">
        <v>169</v>
      </c>
      <c r="G7" s="666" t="s">
        <v>155</v>
      </c>
      <c r="H7" s="278" t="s">
        <v>236</v>
      </c>
      <c r="I7" s="669" t="s">
        <v>249</v>
      </c>
      <c r="J7" s="670"/>
      <c r="K7" s="663" t="s">
        <v>279</v>
      </c>
      <c r="L7" s="277" t="s">
        <v>244</v>
      </c>
      <c r="M7" s="663" t="s">
        <v>280</v>
      </c>
      <c r="N7" s="663" t="s">
        <v>245</v>
      </c>
      <c r="O7" s="672" t="s">
        <v>237</v>
      </c>
      <c r="P7" s="672" t="s">
        <v>238</v>
      </c>
      <c r="Q7" s="686" t="s">
        <v>363</v>
      </c>
      <c r="R7" s="672" t="s">
        <v>239</v>
      </c>
    </row>
    <row r="8" spans="1:18" ht="12.75">
      <c r="A8" s="676"/>
      <c r="C8" s="667"/>
      <c r="D8" s="667"/>
      <c r="E8" s="667"/>
      <c r="F8" s="667"/>
      <c r="G8" s="667"/>
      <c r="H8" s="279" t="s">
        <v>240</v>
      </c>
      <c r="I8" s="681" t="s">
        <v>362</v>
      </c>
      <c r="J8" s="682"/>
      <c r="K8" s="664"/>
      <c r="L8" s="280" t="s">
        <v>251</v>
      </c>
      <c r="M8" s="664"/>
      <c r="N8" s="664"/>
      <c r="O8" s="673"/>
      <c r="P8" s="673"/>
      <c r="Q8" s="673"/>
      <c r="R8" s="673"/>
    </row>
    <row r="9" spans="1:18" ht="12.75">
      <c r="A9" s="676"/>
      <c r="C9" s="668"/>
      <c r="D9" s="668"/>
      <c r="E9" s="668"/>
      <c r="F9" s="668"/>
      <c r="G9" s="668"/>
      <c r="H9" s="282" t="s">
        <v>243</v>
      </c>
      <c r="I9" s="415" t="s">
        <v>171</v>
      </c>
      <c r="J9" s="415" t="s">
        <v>241</v>
      </c>
      <c r="K9" s="283" t="s">
        <v>172</v>
      </c>
      <c r="L9" s="421"/>
      <c r="M9" s="417" t="s">
        <v>233</v>
      </c>
      <c r="N9" s="671"/>
      <c r="O9" s="674"/>
      <c r="P9" s="283" t="s">
        <v>242</v>
      </c>
      <c r="Q9" s="862"/>
      <c r="R9" s="674"/>
    </row>
    <row r="10" spans="1:18" ht="12.75">
      <c r="A10" s="676"/>
      <c r="C10" s="285"/>
      <c r="D10" s="286"/>
      <c r="E10" s="286"/>
      <c r="F10" s="286"/>
      <c r="G10" s="286"/>
      <c r="H10" s="212"/>
      <c r="I10" s="212"/>
      <c r="J10" s="212"/>
      <c r="K10" s="199"/>
      <c r="L10" s="199"/>
      <c r="M10" s="199"/>
      <c r="N10" s="199"/>
      <c r="O10" s="199"/>
      <c r="P10" s="199"/>
      <c r="Q10" s="199"/>
      <c r="R10" s="199"/>
    </row>
    <row r="11" spans="1:19" ht="12.75">
      <c r="A11" s="676"/>
      <c r="B11" s="102"/>
      <c r="C11" s="209">
        <v>1</v>
      </c>
      <c r="D11" s="209">
        <v>2</v>
      </c>
      <c r="E11" s="209">
        <v>3</v>
      </c>
      <c r="F11" s="209">
        <v>4</v>
      </c>
      <c r="G11" s="209">
        <v>5</v>
      </c>
      <c r="H11" s="209">
        <v>6</v>
      </c>
      <c r="I11" s="209">
        <v>7</v>
      </c>
      <c r="J11" s="209">
        <v>8</v>
      </c>
      <c r="K11" s="209">
        <v>9</v>
      </c>
      <c r="L11" s="209">
        <v>10</v>
      </c>
      <c r="M11" s="209">
        <v>11</v>
      </c>
      <c r="N11" s="209">
        <v>12</v>
      </c>
      <c r="O11" s="209">
        <v>13</v>
      </c>
      <c r="P11" s="209">
        <v>14</v>
      </c>
      <c r="Q11" s="209">
        <v>15</v>
      </c>
      <c r="R11" s="209">
        <v>16</v>
      </c>
      <c r="S11" s="102"/>
    </row>
    <row r="12" spans="1:18" ht="12.75">
      <c r="A12" s="676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</row>
    <row r="13" spans="1:18" ht="12.75">
      <c r="A13" s="676"/>
      <c r="C13" s="240">
        <v>1</v>
      </c>
      <c r="D13" s="287"/>
      <c r="E13" s="287"/>
      <c r="F13" s="287"/>
      <c r="G13" s="287"/>
      <c r="H13" s="288">
        <v>0</v>
      </c>
      <c r="I13" s="288">
        <v>0</v>
      </c>
      <c r="J13" s="288">
        <v>0</v>
      </c>
      <c r="K13" s="381">
        <f>I13+J13</f>
        <v>0</v>
      </c>
      <c r="L13" s="288">
        <v>0</v>
      </c>
      <c r="M13" s="381">
        <f>SUM(H13,K13,L13)</f>
        <v>0</v>
      </c>
      <c r="N13" s="382">
        <f>M13*'ARI 4'!$I$32</f>
        <v>0</v>
      </c>
      <c r="O13" s="289">
        <v>0</v>
      </c>
      <c r="P13" s="382">
        <f>N13*O13</f>
        <v>0</v>
      </c>
      <c r="Q13" s="290">
        <v>0</v>
      </c>
      <c r="R13" s="290">
        <v>0</v>
      </c>
    </row>
    <row r="14" spans="1:18" ht="12.75">
      <c r="A14" s="676"/>
      <c r="C14" s="240">
        <v>2</v>
      </c>
      <c r="D14" s="287"/>
      <c r="E14" s="287"/>
      <c r="F14" s="287"/>
      <c r="G14" s="287"/>
      <c r="H14" s="288">
        <v>0</v>
      </c>
      <c r="I14" s="288">
        <v>0</v>
      </c>
      <c r="J14" s="288">
        <v>0</v>
      </c>
      <c r="K14" s="381">
        <f aca="true" t="shared" si="0" ref="K14:K42">I14+J14</f>
        <v>0</v>
      </c>
      <c r="L14" s="288">
        <v>0</v>
      </c>
      <c r="M14" s="381">
        <f aca="true" t="shared" si="1" ref="M14:M42">SUM(H14,K14,L14)</f>
        <v>0</v>
      </c>
      <c r="N14" s="382">
        <f>M14*'ARI 4'!$I$32</f>
        <v>0</v>
      </c>
      <c r="O14" s="289">
        <v>0</v>
      </c>
      <c r="P14" s="382">
        <f aca="true" t="shared" si="2" ref="P14:P42">N14*O14</f>
        <v>0</v>
      </c>
      <c r="Q14" s="290">
        <v>0</v>
      </c>
      <c r="R14" s="290">
        <v>0</v>
      </c>
    </row>
    <row r="15" spans="1:18" ht="12.75">
      <c r="A15" s="676"/>
      <c r="C15" s="240">
        <v>3</v>
      </c>
      <c r="D15" s="287"/>
      <c r="E15" s="287"/>
      <c r="F15" s="287"/>
      <c r="G15" s="287"/>
      <c r="H15" s="288">
        <v>0</v>
      </c>
      <c r="I15" s="288">
        <v>0</v>
      </c>
      <c r="J15" s="288">
        <v>0</v>
      </c>
      <c r="K15" s="381">
        <f t="shared" si="0"/>
        <v>0</v>
      </c>
      <c r="L15" s="288">
        <v>0</v>
      </c>
      <c r="M15" s="381">
        <f t="shared" si="1"/>
        <v>0</v>
      </c>
      <c r="N15" s="382">
        <f>M15*'ARI 4'!$I$32</f>
        <v>0</v>
      </c>
      <c r="O15" s="289">
        <v>0</v>
      </c>
      <c r="P15" s="382">
        <f t="shared" si="2"/>
        <v>0</v>
      </c>
      <c r="Q15" s="290">
        <v>0</v>
      </c>
      <c r="R15" s="290">
        <v>0</v>
      </c>
    </row>
    <row r="16" spans="1:18" ht="12.75">
      <c r="A16" s="676"/>
      <c r="C16" s="240">
        <v>4</v>
      </c>
      <c r="D16" s="287"/>
      <c r="E16" s="287"/>
      <c r="F16" s="287"/>
      <c r="G16" s="287"/>
      <c r="H16" s="288">
        <v>0</v>
      </c>
      <c r="I16" s="288">
        <v>0</v>
      </c>
      <c r="J16" s="288">
        <v>0</v>
      </c>
      <c r="K16" s="381">
        <f t="shared" si="0"/>
        <v>0</v>
      </c>
      <c r="L16" s="288">
        <v>0</v>
      </c>
      <c r="M16" s="381">
        <f t="shared" si="1"/>
        <v>0</v>
      </c>
      <c r="N16" s="382">
        <f>M16*'ARI 4'!$I$32</f>
        <v>0</v>
      </c>
      <c r="O16" s="289">
        <v>0</v>
      </c>
      <c r="P16" s="382">
        <f t="shared" si="2"/>
        <v>0</v>
      </c>
      <c r="Q16" s="290">
        <v>0</v>
      </c>
      <c r="R16" s="290">
        <v>0</v>
      </c>
    </row>
    <row r="17" spans="1:18" ht="12.75">
      <c r="A17" s="676"/>
      <c r="C17" s="240">
        <v>5</v>
      </c>
      <c r="D17" s="287"/>
      <c r="E17" s="287"/>
      <c r="F17" s="287"/>
      <c r="G17" s="287"/>
      <c r="H17" s="288">
        <v>0</v>
      </c>
      <c r="I17" s="288">
        <v>0</v>
      </c>
      <c r="J17" s="288">
        <v>0</v>
      </c>
      <c r="K17" s="381">
        <f t="shared" si="0"/>
        <v>0</v>
      </c>
      <c r="L17" s="288">
        <v>0</v>
      </c>
      <c r="M17" s="381">
        <f t="shared" si="1"/>
        <v>0</v>
      </c>
      <c r="N17" s="382">
        <f>M17*'ARI 4'!$I$32</f>
        <v>0</v>
      </c>
      <c r="O17" s="289">
        <v>0</v>
      </c>
      <c r="P17" s="382">
        <f t="shared" si="2"/>
        <v>0</v>
      </c>
      <c r="Q17" s="290">
        <v>0</v>
      </c>
      <c r="R17" s="290">
        <v>0</v>
      </c>
    </row>
    <row r="18" spans="1:18" ht="12.75">
      <c r="A18" s="676"/>
      <c r="C18" s="240">
        <v>6</v>
      </c>
      <c r="D18" s="287"/>
      <c r="E18" s="287"/>
      <c r="F18" s="287"/>
      <c r="G18" s="287"/>
      <c r="H18" s="288">
        <v>0</v>
      </c>
      <c r="I18" s="288">
        <v>0</v>
      </c>
      <c r="J18" s="288">
        <v>0</v>
      </c>
      <c r="K18" s="381">
        <f t="shared" si="0"/>
        <v>0</v>
      </c>
      <c r="L18" s="288">
        <v>0</v>
      </c>
      <c r="M18" s="381">
        <f t="shared" si="1"/>
        <v>0</v>
      </c>
      <c r="N18" s="382">
        <f>M18*'ARI 4'!$I$32</f>
        <v>0</v>
      </c>
      <c r="O18" s="289">
        <v>0</v>
      </c>
      <c r="P18" s="382">
        <f t="shared" si="2"/>
        <v>0</v>
      </c>
      <c r="Q18" s="290">
        <v>0</v>
      </c>
      <c r="R18" s="290">
        <v>0</v>
      </c>
    </row>
    <row r="19" spans="1:18" ht="12.75">
      <c r="A19" s="676"/>
      <c r="C19" s="240">
        <v>7</v>
      </c>
      <c r="D19" s="287"/>
      <c r="E19" s="287"/>
      <c r="F19" s="287"/>
      <c r="G19" s="287"/>
      <c r="H19" s="288">
        <v>0</v>
      </c>
      <c r="I19" s="288">
        <v>0</v>
      </c>
      <c r="J19" s="288">
        <v>0</v>
      </c>
      <c r="K19" s="381">
        <f t="shared" si="0"/>
        <v>0</v>
      </c>
      <c r="L19" s="288">
        <v>0</v>
      </c>
      <c r="M19" s="381">
        <f t="shared" si="1"/>
        <v>0</v>
      </c>
      <c r="N19" s="382">
        <f>M19*'ARI 4'!$I$32</f>
        <v>0</v>
      </c>
      <c r="O19" s="289">
        <v>0</v>
      </c>
      <c r="P19" s="382">
        <f t="shared" si="2"/>
        <v>0</v>
      </c>
      <c r="Q19" s="290">
        <v>0</v>
      </c>
      <c r="R19" s="290">
        <v>0</v>
      </c>
    </row>
    <row r="20" spans="1:18" ht="12.75">
      <c r="A20" s="676"/>
      <c r="C20" s="240">
        <v>8</v>
      </c>
      <c r="D20" s="287"/>
      <c r="E20" s="287"/>
      <c r="F20" s="287"/>
      <c r="G20" s="287"/>
      <c r="H20" s="288">
        <v>0</v>
      </c>
      <c r="I20" s="288">
        <v>0</v>
      </c>
      <c r="J20" s="288">
        <v>0</v>
      </c>
      <c r="K20" s="381">
        <f t="shared" si="0"/>
        <v>0</v>
      </c>
      <c r="L20" s="288">
        <v>0</v>
      </c>
      <c r="M20" s="381">
        <f t="shared" si="1"/>
        <v>0</v>
      </c>
      <c r="N20" s="382">
        <f>M20*'ARI 4'!$I$32</f>
        <v>0</v>
      </c>
      <c r="O20" s="289">
        <v>0</v>
      </c>
      <c r="P20" s="382">
        <f t="shared" si="2"/>
        <v>0</v>
      </c>
      <c r="Q20" s="290">
        <v>0</v>
      </c>
      <c r="R20" s="290">
        <v>0</v>
      </c>
    </row>
    <row r="21" spans="1:18" ht="12.75">
      <c r="A21" s="676"/>
      <c r="C21" s="240">
        <v>9</v>
      </c>
      <c r="D21" s="287"/>
      <c r="E21" s="287"/>
      <c r="F21" s="287"/>
      <c r="G21" s="287"/>
      <c r="H21" s="288">
        <v>0</v>
      </c>
      <c r="I21" s="288">
        <v>0</v>
      </c>
      <c r="J21" s="288">
        <v>0</v>
      </c>
      <c r="K21" s="381">
        <f t="shared" si="0"/>
        <v>0</v>
      </c>
      <c r="L21" s="288">
        <v>0</v>
      </c>
      <c r="M21" s="381">
        <f t="shared" si="1"/>
        <v>0</v>
      </c>
      <c r="N21" s="382">
        <f>M21*'ARI 4'!$I$32</f>
        <v>0</v>
      </c>
      <c r="O21" s="289">
        <v>0</v>
      </c>
      <c r="P21" s="382">
        <f t="shared" si="2"/>
        <v>0</v>
      </c>
      <c r="Q21" s="290">
        <v>0</v>
      </c>
      <c r="R21" s="290">
        <v>0</v>
      </c>
    </row>
    <row r="22" spans="1:18" ht="12.75">
      <c r="A22" s="676"/>
      <c r="C22" s="240">
        <v>10</v>
      </c>
      <c r="D22" s="287"/>
      <c r="E22" s="287"/>
      <c r="F22" s="287"/>
      <c r="G22" s="287"/>
      <c r="H22" s="288">
        <v>0</v>
      </c>
      <c r="I22" s="288">
        <v>0</v>
      </c>
      <c r="J22" s="288">
        <v>0</v>
      </c>
      <c r="K22" s="381">
        <f t="shared" si="0"/>
        <v>0</v>
      </c>
      <c r="L22" s="288">
        <v>0</v>
      </c>
      <c r="M22" s="381">
        <f t="shared" si="1"/>
        <v>0</v>
      </c>
      <c r="N22" s="382">
        <f>M22*'ARI 4'!$I$32</f>
        <v>0</v>
      </c>
      <c r="O22" s="289">
        <v>0</v>
      </c>
      <c r="P22" s="382">
        <f t="shared" si="2"/>
        <v>0</v>
      </c>
      <c r="Q22" s="290">
        <v>0</v>
      </c>
      <c r="R22" s="290">
        <v>0</v>
      </c>
    </row>
    <row r="23" spans="1:18" ht="12.75">
      <c r="A23" s="676"/>
      <c r="C23" s="240">
        <v>11</v>
      </c>
      <c r="D23" s="287"/>
      <c r="E23" s="287"/>
      <c r="F23" s="287"/>
      <c r="G23" s="287"/>
      <c r="H23" s="288">
        <v>0</v>
      </c>
      <c r="I23" s="288">
        <v>0</v>
      </c>
      <c r="J23" s="288">
        <v>0</v>
      </c>
      <c r="K23" s="381">
        <f t="shared" si="0"/>
        <v>0</v>
      </c>
      <c r="L23" s="288">
        <v>0</v>
      </c>
      <c r="M23" s="381">
        <f t="shared" si="1"/>
        <v>0</v>
      </c>
      <c r="N23" s="382">
        <f>M23*'ARI 4'!$I$32</f>
        <v>0</v>
      </c>
      <c r="O23" s="289">
        <v>0</v>
      </c>
      <c r="P23" s="382">
        <f t="shared" si="2"/>
        <v>0</v>
      </c>
      <c r="Q23" s="290">
        <v>0</v>
      </c>
      <c r="R23" s="290">
        <v>0</v>
      </c>
    </row>
    <row r="24" spans="1:18" ht="12.75">
      <c r="A24" s="676"/>
      <c r="C24" s="240">
        <v>12</v>
      </c>
      <c r="D24" s="287"/>
      <c r="E24" s="287"/>
      <c r="F24" s="287"/>
      <c r="G24" s="287"/>
      <c r="H24" s="288">
        <v>0</v>
      </c>
      <c r="I24" s="288">
        <v>0</v>
      </c>
      <c r="J24" s="288">
        <v>0</v>
      </c>
      <c r="K24" s="381">
        <f t="shared" si="0"/>
        <v>0</v>
      </c>
      <c r="L24" s="288">
        <v>0</v>
      </c>
      <c r="M24" s="381">
        <f t="shared" si="1"/>
        <v>0</v>
      </c>
      <c r="N24" s="382">
        <f>M24*'ARI 4'!$I$32</f>
        <v>0</v>
      </c>
      <c r="O24" s="289">
        <v>0</v>
      </c>
      <c r="P24" s="382">
        <f t="shared" si="2"/>
        <v>0</v>
      </c>
      <c r="Q24" s="290">
        <v>0</v>
      </c>
      <c r="R24" s="290">
        <v>0</v>
      </c>
    </row>
    <row r="25" spans="1:18" ht="12.75">
      <c r="A25" s="676"/>
      <c r="C25" s="240">
        <v>13</v>
      </c>
      <c r="D25" s="287"/>
      <c r="E25" s="287"/>
      <c r="F25" s="287"/>
      <c r="G25" s="287"/>
      <c r="H25" s="288">
        <v>0</v>
      </c>
      <c r="I25" s="288">
        <v>0</v>
      </c>
      <c r="J25" s="288">
        <v>0</v>
      </c>
      <c r="K25" s="381">
        <f t="shared" si="0"/>
        <v>0</v>
      </c>
      <c r="L25" s="288">
        <v>0</v>
      </c>
      <c r="M25" s="381">
        <f t="shared" si="1"/>
        <v>0</v>
      </c>
      <c r="N25" s="382">
        <f>M25*'ARI 4'!$I$32</f>
        <v>0</v>
      </c>
      <c r="O25" s="289">
        <v>0</v>
      </c>
      <c r="P25" s="382">
        <f t="shared" si="2"/>
        <v>0</v>
      </c>
      <c r="Q25" s="290">
        <v>0</v>
      </c>
      <c r="R25" s="290">
        <v>0</v>
      </c>
    </row>
    <row r="26" spans="1:18" ht="12.75">
      <c r="A26" s="676"/>
      <c r="C26" s="240">
        <v>14</v>
      </c>
      <c r="D26" s="287"/>
      <c r="E26" s="287"/>
      <c r="F26" s="287"/>
      <c r="G26" s="287"/>
      <c r="H26" s="288">
        <v>0</v>
      </c>
      <c r="I26" s="288">
        <v>0</v>
      </c>
      <c r="J26" s="288">
        <v>0</v>
      </c>
      <c r="K26" s="381">
        <f t="shared" si="0"/>
        <v>0</v>
      </c>
      <c r="L26" s="288">
        <v>0</v>
      </c>
      <c r="M26" s="381">
        <f t="shared" si="1"/>
        <v>0</v>
      </c>
      <c r="N26" s="382">
        <f>M26*'ARI 4'!$I$32</f>
        <v>0</v>
      </c>
      <c r="O26" s="289">
        <v>0</v>
      </c>
      <c r="P26" s="382">
        <f t="shared" si="2"/>
        <v>0</v>
      </c>
      <c r="Q26" s="290">
        <v>0</v>
      </c>
      <c r="R26" s="290">
        <v>0</v>
      </c>
    </row>
    <row r="27" spans="1:18" ht="12.75">
      <c r="A27" s="676"/>
      <c r="C27" s="240">
        <v>15</v>
      </c>
      <c r="D27" s="287"/>
      <c r="E27" s="287"/>
      <c r="F27" s="287"/>
      <c r="G27" s="287"/>
      <c r="H27" s="288">
        <v>0</v>
      </c>
      <c r="I27" s="288">
        <v>0</v>
      </c>
      <c r="J27" s="288">
        <v>0</v>
      </c>
      <c r="K27" s="381">
        <f t="shared" si="0"/>
        <v>0</v>
      </c>
      <c r="L27" s="288">
        <v>0</v>
      </c>
      <c r="M27" s="381">
        <f t="shared" si="1"/>
        <v>0</v>
      </c>
      <c r="N27" s="382">
        <f>M27*'ARI 4'!$I$32</f>
        <v>0</v>
      </c>
      <c r="O27" s="289">
        <v>0</v>
      </c>
      <c r="P27" s="382">
        <f t="shared" si="2"/>
        <v>0</v>
      </c>
      <c r="Q27" s="290">
        <v>0</v>
      </c>
      <c r="R27" s="290">
        <v>0</v>
      </c>
    </row>
    <row r="28" spans="1:18" ht="12.75">
      <c r="A28" s="676"/>
      <c r="C28" s="240">
        <v>16</v>
      </c>
      <c r="D28" s="287"/>
      <c r="E28" s="287"/>
      <c r="F28" s="287"/>
      <c r="G28" s="287"/>
      <c r="H28" s="288">
        <v>0</v>
      </c>
      <c r="I28" s="288">
        <v>0</v>
      </c>
      <c r="J28" s="288">
        <v>0</v>
      </c>
      <c r="K28" s="381">
        <f t="shared" si="0"/>
        <v>0</v>
      </c>
      <c r="L28" s="288">
        <v>0</v>
      </c>
      <c r="M28" s="381">
        <f t="shared" si="1"/>
        <v>0</v>
      </c>
      <c r="N28" s="382">
        <f>M28*'ARI 4'!$I$32</f>
        <v>0</v>
      </c>
      <c r="O28" s="289">
        <v>0</v>
      </c>
      <c r="P28" s="382">
        <f t="shared" si="2"/>
        <v>0</v>
      </c>
      <c r="Q28" s="290">
        <v>0</v>
      </c>
      <c r="R28" s="290">
        <v>0</v>
      </c>
    </row>
    <row r="29" spans="1:18" ht="12.75">
      <c r="A29" s="676"/>
      <c r="C29" s="240">
        <v>17</v>
      </c>
      <c r="D29" s="287"/>
      <c r="E29" s="287"/>
      <c r="F29" s="287"/>
      <c r="G29" s="287"/>
      <c r="H29" s="288">
        <v>0</v>
      </c>
      <c r="I29" s="288">
        <v>0</v>
      </c>
      <c r="J29" s="288">
        <v>0</v>
      </c>
      <c r="K29" s="381">
        <f t="shared" si="0"/>
        <v>0</v>
      </c>
      <c r="L29" s="288">
        <v>0</v>
      </c>
      <c r="M29" s="381">
        <f t="shared" si="1"/>
        <v>0</v>
      </c>
      <c r="N29" s="382">
        <f>M29*'ARI 4'!$I$32</f>
        <v>0</v>
      </c>
      <c r="O29" s="289">
        <v>0</v>
      </c>
      <c r="P29" s="382">
        <f t="shared" si="2"/>
        <v>0</v>
      </c>
      <c r="Q29" s="290">
        <v>0</v>
      </c>
      <c r="R29" s="290">
        <v>0</v>
      </c>
    </row>
    <row r="30" spans="1:18" ht="12.75">
      <c r="A30" s="676"/>
      <c r="C30" s="240">
        <v>18</v>
      </c>
      <c r="D30" s="287"/>
      <c r="E30" s="287"/>
      <c r="F30" s="287"/>
      <c r="G30" s="287"/>
      <c r="H30" s="288">
        <v>0</v>
      </c>
      <c r="I30" s="288">
        <v>0</v>
      </c>
      <c r="J30" s="288">
        <v>0</v>
      </c>
      <c r="K30" s="381">
        <f t="shared" si="0"/>
        <v>0</v>
      </c>
      <c r="L30" s="288">
        <v>0</v>
      </c>
      <c r="M30" s="381">
        <f t="shared" si="1"/>
        <v>0</v>
      </c>
      <c r="N30" s="382">
        <f>M30*'ARI 4'!$I$32</f>
        <v>0</v>
      </c>
      <c r="O30" s="289">
        <v>0</v>
      </c>
      <c r="P30" s="382">
        <f t="shared" si="2"/>
        <v>0</v>
      </c>
      <c r="Q30" s="290">
        <v>0</v>
      </c>
      <c r="R30" s="290">
        <v>0</v>
      </c>
    </row>
    <row r="31" spans="1:18" ht="12.75">
      <c r="A31" s="676"/>
      <c r="C31" s="240">
        <v>19</v>
      </c>
      <c r="D31" s="287"/>
      <c r="E31" s="287"/>
      <c r="F31" s="287"/>
      <c r="G31" s="287"/>
      <c r="H31" s="288">
        <v>0</v>
      </c>
      <c r="I31" s="288">
        <v>0</v>
      </c>
      <c r="J31" s="288">
        <v>0</v>
      </c>
      <c r="K31" s="381">
        <f t="shared" si="0"/>
        <v>0</v>
      </c>
      <c r="L31" s="288">
        <v>0</v>
      </c>
      <c r="M31" s="381">
        <f t="shared" si="1"/>
        <v>0</v>
      </c>
      <c r="N31" s="382">
        <f>M31*'ARI 4'!$I$32</f>
        <v>0</v>
      </c>
      <c r="O31" s="289">
        <v>0</v>
      </c>
      <c r="P31" s="382">
        <f t="shared" si="2"/>
        <v>0</v>
      </c>
      <c r="Q31" s="290">
        <v>0</v>
      </c>
      <c r="R31" s="290">
        <v>0</v>
      </c>
    </row>
    <row r="32" spans="1:18" ht="12.75">
      <c r="A32" s="676"/>
      <c r="C32" s="240">
        <v>20</v>
      </c>
      <c r="D32" s="287"/>
      <c r="E32" s="287"/>
      <c r="F32" s="287"/>
      <c r="G32" s="287"/>
      <c r="H32" s="288">
        <v>0</v>
      </c>
      <c r="I32" s="288">
        <v>0</v>
      </c>
      <c r="J32" s="288">
        <v>0</v>
      </c>
      <c r="K32" s="381">
        <f t="shared" si="0"/>
        <v>0</v>
      </c>
      <c r="L32" s="288">
        <v>0</v>
      </c>
      <c r="M32" s="381">
        <f t="shared" si="1"/>
        <v>0</v>
      </c>
      <c r="N32" s="382">
        <f>M32*'ARI 4'!$I$32</f>
        <v>0</v>
      </c>
      <c r="O32" s="289">
        <v>0</v>
      </c>
      <c r="P32" s="382">
        <f t="shared" si="2"/>
        <v>0</v>
      </c>
      <c r="Q32" s="290">
        <v>0</v>
      </c>
      <c r="R32" s="290">
        <v>0</v>
      </c>
    </row>
    <row r="33" spans="1:18" ht="12.75">
      <c r="A33" s="676"/>
      <c r="C33" s="240">
        <v>21</v>
      </c>
      <c r="D33" s="287"/>
      <c r="E33" s="287"/>
      <c r="F33" s="287"/>
      <c r="G33" s="287"/>
      <c r="H33" s="288">
        <v>0</v>
      </c>
      <c r="I33" s="288">
        <v>0</v>
      </c>
      <c r="J33" s="288">
        <v>0</v>
      </c>
      <c r="K33" s="381">
        <f t="shared" si="0"/>
        <v>0</v>
      </c>
      <c r="L33" s="288">
        <v>0</v>
      </c>
      <c r="M33" s="381">
        <f t="shared" si="1"/>
        <v>0</v>
      </c>
      <c r="N33" s="382">
        <f>M33*'ARI 4'!$I$32</f>
        <v>0</v>
      </c>
      <c r="O33" s="289">
        <v>0</v>
      </c>
      <c r="P33" s="382">
        <f t="shared" si="2"/>
        <v>0</v>
      </c>
      <c r="Q33" s="290">
        <v>0</v>
      </c>
      <c r="R33" s="290">
        <v>0</v>
      </c>
    </row>
    <row r="34" spans="1:18" ht="12.75">
      <c r="A34" s="676"/>
      <c r="C34" s="240">
        <v>22</v>
      </c>
      <c r="D34" s="287"/>
      <c r="E34" s="287"/>
      <c r="F34" s="287"/>
      <c r="G34" s="287"/>
      <c r="H34" s="288">
        <v>0</v>
      </c>
      <c r="I34" s="288">
        <v>0</v>
      </c>
      <c r="J34" s="288">
        <v>0</v>
      </c>
      <c r="K34" s="381">
        <f t="shared" si="0"/>
        <v>0</v>
      </c>
      <c r="L34" s="288">
        <v>0</v>
      </c>
      <c r="M34" s="381">
        <f t="shared" si="1"/>
        <v>0</v>
      </c>
      <c r="N34" s="382">
        <f>M34*'ARI 4'!$I$32</f>
        <v>0</v>
      </c>
      <c r="O34" s="289">
        <v>0</v>
      </c>
      <c r="P34" s="382">
        <f t="shared" si="2"/>
        <v>0</v>
      </c>
      <c r="Q34" s="290">
        <v>0</v>
      </c>
      <c r="R34" s="290">
        <v>0</v>
      </c>
    </row>
    <row r="35" spans="1:18" ht="12.75">
      <c r="A35" s="676"/>
      <c r="C35" s="240">
        <v>23</v>
      </c>
      <c r="D35" s="287"/>
      <c r="E35" s="287"/>
      <c r="F35" s="287"/>
      <c r="G35" s="287"/>
      <c r="H35" s="288">
        <v>0</v>
      </c>
      <c r="I35" s="288">
        <v>0</v>
      </c>
      <c r="J35" s="288">
        <v>0</v>
      </c>
      <c r="K35" s="381">
        <f t="shared" si="0"/>
        <v>0</v>
      </c>
      <c r="L35" s="288">
        <v>0</v>
      </c>
      <c r="M35" s="381">
        <f t="shared" si="1"/>
        <v>0</v>
      </c>
      <c r="N35" s="382">
        <f>M35*'ARI 4'!$I$32</f>
        <v>0</v>
      </c>
      <c r="O35" s="289">
        <v>0</v>
      </c>
      <c r="P35" s="382">
        <f t="shared" si="2"/>
        <v>0</v>
      </c>
      <c r="Q35" s="290">
        <v>0</v>
      </c>
      <c r="R35" s="290">
        <v>0</v>
      </c>
    </row>
    <row r="36" spans="1:18" ht="12.75">
      <c r="A36" s="676"/>
      <c r="C36" s="240">
        <v>24</v>
      </c>
      <c r="D36" s="287"/>
      <c r="E36" s="287"/>
      <c r="F36" s="287"/>
      <c r="G36" s="287"/>
      <c r="H36" s="288">
        <v>0</v>
      </c>
      <c r="I36" s="288">
        <v>0</v>
      </c>
      <c r="J36" s="288">
        <v>0</v>
      </c>
      <c r="K36" s="381">
        <f t="shared" si="0"/>
        <v>0</v>
      </c>
      <c r="L36" s="288">
        <v>0</v>
      </c>
      <c r="M36" s="381">
        <f t="shared" si="1"/>
        <v>0</v>
      </c>
      <c r="N36" s="382">
        <f>M36*'ARI 4'!$I$32</f>
        <v>0</v>
      </c>
      <c r="O36" s="289">
        <v>0</v>
      </c>
      <c r="P36" s="382">
        <f t="shared" si="2"/>
        <v>0</v>
      </c>
      <c r="Q36" s="290">
        <v>0</v>
      </c>
      <c r="R36" s="290">
        <v>0</v>
      </c>
    </row>
    <row r="37" spans="1:18" ht="12.75">
      <c r="A37" s="676"/>
      <c r="C37" s="240">
        <v>25</v>
      </c>
      <c r="D37" s="287"/>
      <c r="E37" s="287"/>
      <c r="F37" s="287"/>
      <c r="G37" s="287"/>
      <c r="H37" s="288">
        <v>0</v>
      </c>
      <c r="I37" s="288">
        <v>0</v>
      </c>
      <c r="J37" s="288">
        <v>0</v>
      </c>
      <c r="K37" s="381">
        <f t="shared" si="0"/>
        <v>0</v>
      </c>
      <c r="L37" s="288">
        <v>0</v>
      </c>
      <c r="M37" s="381">
        <f t="shared" si="1"/>
        <v>0</v>
      </c>
      <c r="N37" s="382">
        <f>M37*'ARI 4'!$I$32</f>
        <v>0</v>
      </c>
      <c r="O37" s="289">
        <v>0</v>
      </c>
      <c r="P37" s="382">
        <f t="shared" si="2"/>
        <v>0</v>
      </c>
      <c r="Q37" s="290">
        <v>0</v>
      </c>
      <c r="R37" s="290">
        <v>0</v>
      </c>
    </row>
    <row r="38" spans="1:18" ht="12.75">
      <c r="A38" s="676"/>
      <c r="C38" s="240">
        <v>26</v>
      </c>
      <c r="D38" s="287"/>
      <c r="E38" s="287"/>
      <c r="F38" s="287"/>
      <c r="G38" s="287"/>
      <c r="H38" s="288">
        <v>0</v>
      </c>
      <c r="I38" s="288">
        <v>0</v>
      </c>
      <c r="J38" s="288">
        <v>0</v>
      </c>
      <c r="K38" s="381">
        <f t="shared" si="0"/>
        <v>0</v>
      </c>
      <c r="L38" s="288">
        <v>0</v>
      </c>
      <c r="M38" s="381">
        <f t="shared" si="1"/>
        <v>0</v>
      </c>
      <c r="N38" s="382">
        <f>M38*'ARI 4'!$I$32</f>
        <v>0</v>
      </c>
      <c r="O38" s="289">
        <v>0</v>
      </c>
      <c r="P38" s="382">
        <f t="shared" si="2"/>
        <v>0</v>
      </c>
      <c r="Q38" s="290">
        <v>0</v>
      </c>
      <c r="R38" s="290">
        <v>0</v>
      </c>
    </row>
    <row r="39" spans="1:18" ht="12.75">
      <c r="A39" s="676"/>
      <c r="C39" s="240">
        <v>27</v>
      </c>
      <c r="D39" s="287"/>
      <c r="E39" s="287"/>
      <c r="F39" s="287"/>
      <c r="G39" s="287"/>
      <c r="H39" s="288">
        <v>0</v>
      </c>
      <c r="I39" s="288">
        <v>0</v>
      </c>
      <c r="J39" s="288">
        <v>0</v>
      </c>
      <c r="K39" s="381">
        <f t="shared" si="0"/>
        <v>0</v>
      </c>
      <c r="L39" s="288">
        <v>0</v>
      </c>
      <c r="M39" s="381">
        <f t="shared" si="1"/>
        <v>0</v>
      </c>
      <c r="N39" s="382">
        <f>M39*'ARI 4'!$I$32</f>
        <v>0</v>
      </c>
      <c r="O39" s="289">
        <v>0</v>
      </c>
      <c r="P39" s="382">
        <f t="shared" si="2"/>
        <v>0</v>
      </c>
      <c r="Q39" s="290">
        <v>0</v>
      </c>
      <c r="R39" s="290">
        <v>0</v>
      </c>
    </row>
    <row r="40" spans="1:18" ht="12.75">
      <c r="A40" s="676"/>
      <c r="C40" s="240">
        <v>28</v>
      </c>
      <c r="D40" s="287"/>
      <c r="E40" s="287"/>
      <c r="F40" s="287"/>
      <c r="G40" s="287"/>
      <c r="H40" s="288">
        <v>0</v>
      </c>
      <c r="I40" s="288">
        <v>0</v>
      </c>
      <c r="J40" s="288">
        <v>0</v>
      </c>
      <c r="K40" s="381">
        <f t="shared" si="0"/>
        <v>0</v>
      </c>
      <c r="L40" s="288">
        <v>0</v>
      </c>
      <c r="M40" s="381">
        <f t="shared" si="1"/>
        <v>0</v>
      </c>
      <c r="N40" s="382">
        <f>M40*'ARI 4'!$I$32</f>
        <v>0</v>
      </c>
      <c r="O40" s="289">
        <v>0</v>
      </c>
      <c r="P40" s="382">
        <f t="shared" si="2"/>
        <v>0</v>
      </c>
      <c r="Q40" s="290">
        <v>0</v>
      </c>
      <c r="R40" s="290">
        <v>0</v>
      </c>
    </row>
    <row r="41" spans="1:18" ht="12.75">
      <c r="A41" s="676"/>
      <c r="C41" s="240">
        <v>29</v>
      </c>
      <c r="D41" s="287"/>
      <c r="E41" s="287"/>
      <c r="F41" s="287"/>
      <c r="G41" s="287"/>
      <c r="H41" s="288">
        <v>0</v>
      </c>
      <c r="I41" s="288">
        <v>0</v>
      </c>
      <c r="J41" s="288">
        <v>0</v>
      </c>
      <c r="K41" s="381">
        <f t="shared" si="0"/>
        <v>0</v>
      </c>
      <c r="L41" s="288">
        <v>0</v>
      </c>
      <c r="M41" s="381">
        <f t="shared" si="1"/>
        <v>0</v>
      </c>
      <c r="N41" s="382">
        <f>M41*'ARI 4'!$I$32</f>
        <v>0</v>
      </c>
      <c r="O41" s="289">
        <v>0</v>
      </c>
      <c r="P41" s="382">
        <f t="shared" si="2"/>
        <v>0</v>
      </c>
      <c r="Q41" s="290">
        <v>0</v>
      </c>
      <c r="R41" s="290">
        <v>0</v>
      </c>
    </row>
    <row r="42" spans="1:18" ht="12.75">
      <c r="A42" s="676"/>
      <c r="C42" s="240">
        <v>30</v>
      </c>
      <c r="D42" s="287"/>
      <c r="E42" s="287"/>
      <c r="F42" s="287"/>
      <c r="G42" s="287"/>
      <c r="H42" s="288">
        <v>0</v>
      </c>
      <c r="I42" s="288">
        <v>0</v>
      </c>
      <c r="J42" s="288">
        <v>0</v>
      </c>
      <c r="K42" s="381">
        <f t="shared" si="0"/>
        <v>0</v>
      </c>
      <c r="L42" s="288">
        <v>0</v>
      </c>
      <c r="M42" s="381">
        <f t="shared" si="1"/>
        <v>0</v>
      </c>
      <c r="N42" s="382">
        <f>M42*'ARI 4'!$I$32</f>
        <v>0</v>
      </c>
      <c r="O42" s="289">
        <v>0</v>
      </c>
      <c r="P42" s="382">
        <f t="shared" si="2"/>
        <v>0</v>
      </c>
      <c r="Q42" s="290">
        <v>0</v>
      </c>
      <c r="R42" s="290">
        <v>0</v>
      </c>
    </row>
    <row r="43" spans="1:18" ht="12.75">
      <c r="A43" s="676"/>
      <c r="C43" s="287"/>
      <c r="D43" s="287"/>
      <c r="E43" s="287"/>
      <c r="F43" s="287"/>
      <c r="G43" s="287"/>
      <c r="H43" s="288">
        <v>0</v>
      </c>
      <c r="I43" s="288">
        <v>0</v>
      </c>
      <c r="J43" s="288">
        <v>0</v>
      </c>
      <c r="K43" s="381">
        <f>I43+J43</f>
        <v>0</v>
      </c>
      <c r="L43" s="288">
        <v>0</v>
      </c>
      <c r="M43" s="381">
        <f>SUM(H43,K43,L43)</f>
        <v>0</v>
      </c>
      <c r="N43" s="382">
        <f>M43*'ARI 4'!$I$32</f>
        <v>0</v>
      </c>
      <c r="O43" s="289">
        <v>0</v>
      </c>
      <c r="P43" s="382">
        <f>N43*O43</f>
        <v>0</v>
      </c>
      <c r="Q43" s="290">
        <v>0</v>
      </c>
      <c r="R43" s="290">
        <v>0</v>
      </c>
    </row>
    <row r="44" spans="1:18" ht="24.75" customHeight="1">
      <c r="A44" s="676"/>
      <c r="C44" s="677" t="s">
        <v>316</v>
      </c>
      <c r="D44" s="678"/>
      <c r="E44" s="678"/>
      <c r="F44" s="678"/>
      <c r="G44" s="679"/>
      <c r="H44" s="381">
        <f aca="true" t="shared" si="3" ref="H44:N44">SUM(H13:H43)</f>
        <v>0</v>
      </c>
      <c r="I44" s="381">
        <f t="shared" si="3"/>
        <v>0</v>
      </c>
      <c r="J44" s="381">
        <f t="shared" si="3"/>
        <v>0</v>
      </c>
      <c r="K44" s="381">
        <f t="shared" si="3"/>
        <v>0</v>
      </c>
      <c r="L44" s="381">
        <f t="shared" si="3"/>
        <v>0</v>
      </c>
      <c r="M44" s="381">
        <f t="shared" si="3"/>
        <v>0</v>
      </c>
      <c r="N44" s="382">
        <f t="shared" si="3"/>
        <v>0</v>
      </c>
      <c r="O44" s="420"/>
      <c r="P44" s="382">
        <f>SUM(P13:P43)</f>
        <v>0</v>
      </c>
      <c r="Q44" s="382">
        <f>SUM(Q13:Q43)</f>
        <v>0</v>
      </c>
      <c r="R44" s="418"/>
    </row>
    <row r="45" spans="1:18" ht="12.75">
      <c r="A45" s="676"/>
      <c r="C45" s="680"/>
      <c r="D45" s="680"/>
      <c r="E45" s="680"/>
      <c r="F45" s="680"/>
      <c r="G45" s="680"/>
      <c r="H45" s="291"/>
      <c r="I45" s="291"/>
      <c r="J45" s="291"/>
      <c r="K45" s="291"/>
      <c r="L45" s="291"/>
      <c r="M45" s="291"/>
      <c r="N45" s="292"/>
      <c r="O45" s="292"/>
      <c r="P45" s="292"/>
      <c r="Q45" s="292"/>
      <c r="R45" s="292"/>
    </row>
    <row r="46" spans="1:18" ht="22.5" customHeight="1">
      <c r="A46" s="676"/>
      <c r="C46" s="249"/>
      <c r="D46" s="249"/>
      <c r="E46" s="249"/>
      <c r="F46" s="249"/>
      <c r="G46" s="249"/>
      <c r="H46" s="675" t="s">
        <v>361</v>
      </c>
      <c r="I46" s="675"/>
      <c r="J46" s="675"/>
      <c r="K46" s="675"/>
      <c r="L46" s="675"/>
      <c r="M46" s="675"/>
      <c r="N46" s="675"/>
      <c r="O46" s="675"/>
      <c r="P46" s="675"/>
      <c r="Q46" s="675"/>
      <c r="R46" s="675"/>
    </row>
  </sheetData>
  <sheetProtection formatCells="0" formatColumns="0" formatRows="0" insertRows="0"/>
  <mergeCells count="21">
    <mergeCell ref="Q7:Q8"/>
    <mergeCell ref="P7:P8"/>
    <mergeCell ref="R7:R9"/>
    <mergeCell ref="H46:R46"/>
    <mergeCell ref="A7:A46"/>
    <mergeCell ref="C7:C9"/>
    <mergeCell ref="D7:D9"/>
    <mergeCell ref="E7:E9"/>
    <mergeCell ref="C44:G44"/>
    <mergeCell ref="C45:G45"/>
    <mergeCell ref="I8:J8"/>
    <mergeCell ref="K7:K8"/>
    <mergeCell ref="C1:R1"/>
    <mergeCell ref="H4:P4"/>
    <mergeCell ref="H5:P5"/>
    <mergeCell ref="F7:F9"/>
    <mergeCell ref="G7:G9"/>
    <mergeCell ref="I7:J7"/>
    <mergeCell ref="M7:M8"/>
    <mergeCell ref="N7:N9"/>
    <mergeCell ref="O7:O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view="pageBreakPreview" zoomScaleSheetLayoutView="100" zoomScalePageLayoutView="0" workbookViewId="0" topLeftCell="A4">
      <selection activeCell="O7" sqref="O7:O8"/>
    </sheetView>
  </sheetViews>
  <sheetFormatPr defaultColWidth="9.140625" defaultRowHeight="12.75"/>
  <cols>
    <col min="1" max="1" width="2.8515625" style="0" customWidth="1"/>
    <col min="2" max="2" width="2.00390625" style="0" customWidth="1"/>
    <col min="3" max="3" width="6.421875" style="0" customWidth="1"/>
    <col min="4" max="4" width="5.00390625" style="0" customWidth="1"/>
    <col min="5" max="5" width="4.57421875" style="0" customWidth="1"/>
    <col min="6" max="6" width="5.00390625" style="0" customWidth="1"/>
    <col min="7" max="7" width="4.8515625" style="0" customWidth="1"/>
    <col min="8" max="8" width="9.7109375" style="0" customWidth="1"/>
    <col min="9" max="9" width="12.140625" style="0" customWidth="1"/>
    <col min="10" max="10" width="12.57421875" style="0" customWidth="1"/>
    <col min="11" max="11" width="13.7109375" style="0" customWidth="1"/>
    <col min="12" max="12" width="16.00390625" style="0" customWidth="1"/>
    <col min="13" max="13" width="11.421875" style="0" customWidth="1"/>
    <col min="14" max="15" width="17.140625" style="0" customWidth="1"/>
    <col min="16" max="16" width="17.00390625" style="0" customWidth="1"/>
    <col min="17" max="17" width="6.00390625" style="0" customWidth="1"/>
  </cols>
  <sheetData>
    <row r="1" spans="3:16" ht="17.25" customHeight="1">
      <c r="C1" s="629" t="s">
        <v>198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</row>
    <row r="2" ht="6" customHeight="1"/>
    <row r="3" spans="3:16" ht="6.75" customHeight="1"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</row>
    <row r="4" spans="1:16" ht="19.5">
      <c r="A4" s="137"/>
      <c r="B4" s="137"/>
      <c r="C4" s="271" t="s">
        <v>292</v>
      </c>
      <c r="D4" s="665" t="s">
        <v>234</v>
      </c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83"/>
    </row>
    <row r="5" spans="1:16" ht="19.5">
      <c r="A5" s="137"/>
      <c r="B5" s="137"/>
      <c r="C5" s="271"/>
      <c r="D5" s="665" t="s">
        <v>246</v>
      </c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83"/>
    </row>
    <row r="6" spans="3:16" ht="6.75" customHeight="1">
      <c r="C6" s="294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6"/>
    </row>
    <row r="7" spans="1:16" ht="36.75" customHeight="1">
      <c r="A7" s="676"/>
      <c r="C7" s="666" t="s">
        <v>167</v>
      </c>
      <c r="D7" s="666" t="s">
        <v>168</v>
      </c>
      <c r="E7" s="666" t="s">
        <v>170</v>
      </c>
      <c r="F7" s="666" t="s">
        <v>169</v>
      </c>
      <c r="G7" s="666" t="s">
        <v>155</v>
      </c>
      <c r="H7" s="277" t="s">
        <v>236</v>
      </c>
      <c r="I7" s="278" t="s">
        <v>250</v>
      </c>
      <c r="J7" s="277" t="s">
        <v>273</v>
      </c>
      <c r="K7" s="277" t="s">
        <v>274</v>
      </c>
      <c r="L7" s="663" t="s">
        <v>248</v>
      </c>
      <c r="M7" s="672" t="s">
        <v>237</v>
      </c>
      <c r="N7" s="672" t="s">
        <v>238</v>
      </c>
      <c r="O7" s="686" t="s">
        <v>363</v>
      </c>
      <c r="P7" s="672" t="s">
        <v>239</v>
      </c>
    </row>
    <row r="8" spans="1:16" ht="12.75">
      <c r="A8" s="676"/>
      <c r="C8" s="667"/>
      <c r="D8" s="667"/>
      <c r="E8" s="667"/>
      <c r="F8" s="667"/>
      <c r="G8" s="667"/>
      <c r="H8" s="279" t="s">
        <v>240</v>
      </c>
      <c r="I8" s="280" t="s">
        <v>362</v>
      </c>
      <c r="J8" s="280" t="s">
        <v>251</v>
      </c>
      <c r="K8" s="281" t="s">
        <v>252</v>
      </c>
      <c r="L8" s="664"/>
      <c r="M8" s="673"/>
      <c r="N8" s="673"/>
      <c r="O8" s="673"/>
      <c r="P8" s="673"/>
    </row>
    <row r="9" spans="1:16" ht="12.75">
      <c r="A9" s="676"/>
      <c r="C9" s="668"/>
      <c r="D9" s="668"/>
      <c r="E9" s="668"/>
      <c r="F9" s="668"/>
      <c r="G9" s="668"/>
      <c r="H9" s="282" t="s">
        <v>243</v>
      </c>
      <c r="I9" s="415" t="s">
        <v>171</v>
      </c>
      <c r="J9" s="284"/>
      <c r="K9" s="283" t="s">
        <v>173</v>
      </c>
      <c r="L9" s="671"/>
      <c r="M9" s="674"/>
      <c r="N9" s="283" t="s">
        <v>247</v>
      </c>
      <c r="O9" s="862"/>
      <c r="P9" s="674"/>
    </row>
    <row r="10" spans="1:16" ht="8.25" customHeight="1">
      <c r="A10" s="676"/>
      <c r="C10" s="285"/>
      <c r="D10" s="286"/>
      <c r="E10" s="286"/>
      <c r="F10" s="286"/>
      <c r="G10" s="286"/>
      <c r="H10" s="212"/>
      <c r="I10" s="212"/>
      <c r="J10" s="199"/>
      <c r="K10" s="199"/>
      <c r="L10" s="199"/>
      <c r="M10" s="199"/>
      <c r="N10" s="199"/>
      <c r="O10" s="199"/>
      <c r="P10" s="199"/>
    </row>
    <row r="11" spans="1:16" ht="12.75">
      <c r="A11" s="676"/>
      <c r="B11" s="102"/>
      <c r="C11" s="240">
        <v>1</v>
      </c>
      <c r="D11" s="240">
        <v>2</v>
      </c>
      <c r="E11" s="240">
        <v>3</v>
      </c>
      <c r="F11" s="240">
        <v>4</v>
      </c>
      <c r="G11" s="240">
        <v>5</v>
      </c>
      <c r="H11" s="240">
        <v>6</v>
      </c>
      <c r="I11" s="240">
        <v>7</v>
      </c>
      <c r="J11" s="240">
        <v>8</v>
      </c>
      <c r="K11" s="240">
        <v>9</v>
      </c>
      <c r="L11" s="240">
        <v>10</v>
      </c>
      <c r="M11" s="240">
        <v>11</v>
      </c>
      <c r="N11" s="240">
        <v>12</v>
      </c>
      <c r="O11" s="240">
        <v>13</v>
      </c>
      <c r="P11" s="240">
        <v>14</v>
      </c>
    </row>
    <row r="12" spans="1:16" ht="10.5" customHeight="1">
      <c r="A12" s="676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</row>
    <row r="13" spans="1:16" ht="12.75">
      <c r="A13" s="676"/>
      <c r="C13" s="240">
        <v>1</v>
      </c>
      <c r="D13" s="287"/>
      <c r="E13" s="287"/>
      <c r="F13" s="287"/>
      <c r="G13" s="287"/>
      <c r="H13" s="288">
        <v>0</v>
      </c>
      <c r="I13" s="288">
        <v>0</v>
      </c>
      <c r="J13" s="288">
        <v>0</v>
      </c>
      <c r="K13" s="381">
        <f aca="true" t="shared" si="0" ref="K13:K42">H13+0.7*(I13+J13)</f>
        <v>0</v>
      </c>
      <c r="L13" s="382">
        <f>K13*'ARI 5'!$I$26</f>
        <v>0</v>
      </c>
      <c r="M13" s="289">
        <v>0</v>
      </c>
      <c r="N13" s="382">
        <f>L13*M13</f>
        <v>0</v>
      </c>
      <c r="O13" s="290">
        <v>0</v>
      </c>
      <c r="P13" s="290">
        <v>0</v>
      </c>
    </row>
    <row r="14" spans="1:16" ht="12.75">
      <c r="A14" s="676"/>
      <c r="C14" s="240">
        <v>2</v>
      </c>
      <c r="D14" s="287"/>
      <c r="E14" s="287"/>
      <c r="F14" s="287"/>
      <c r="G14" s="287"/>
      <c r="H14" s="288">
        <v>0</v>
      </c>
      <c r="I14" s="288">
        <v>0</v>
      </c>
      <c r="J14" s="288">
        <v>0</v>
      </c>
      <c r="K14" s="381">
        <f t="shared" si="0"/>
        <v>0</v>
      </c>
      <c r="L14" s="382">
        <f>K14*'ARI 5'!$I$26</f>
        <v>0</v>
      </c>
      <c r="M14" s="289">
        <v>0</v>
      </c>
      <c r="N14" s="382">
        <f aca="true" t="shared" si="1" ref="N14:N42">L14*M14</f>
        <v>0</v>
      </c>
      <c r="O14" s="290">
        <v>0</v>
      </c>
      <c r="P14" s="290">
        <v>0</v>
      </c>
    </row>
    <row r="15" spans="1:16" ht="12.75">
      <c r="A15" s="676"/>
      <c r="C15" s="240">
        <v>3</v>
      </c>
      <c r="D15" s="287"/>
      <c r="E15" s="287"/>
      <c r="F15" s="287"/>
      <c r="G15" s="287"/>
      <c r="H15" s="288">
        <v>0</v>
      </c>
      <c r="I15" s="288">
        <v>0</v>
      </c>
      <c r="J15" s="288">
        <v>0</v>
      </c>
      <c r="K15" s="381">
        <f t="shared" si="0"/>
        <v>0</v>
      </c>
      <c r="L15" s="382">
        <f>K15*'ARI 5'!$I$26</f>
        <v>0</v>
      </c>
      <c r="M15" s="289">
        <v>0</v>
      </c>
      <c r="N15" s="382">
        <f t="shared" si="1"/>
        <v>0</v>
      </c>
      <c r="O15" s="290">
        <v>0</v>
      </c>
      <c r="P15" s="290">
        <v>0</v>
      </c>
    </row>
    <row r="16" spans="1:16" ht="12.75">
      <c r="A16" s="676"/>
      <c r="C16" s="240">
        <v>4</v>
      </c>
      <c r="D16" s="287"/>
      <c r="E16" s="287"/>
      <c r="F16" s="287"/>
      <c r="G16" s="287"/>
      <c r="H16" s="288">
        <v>0</v>
      </c>
      <c r="I16" s="288">
        <v>0</v>
      </c>
      <c r="J16" s="288">
        <v>0</v>
      </c>
      <c r="K16" s="381">
        <f t="shared" si="0"/>
        <v>0</v>
      </c>
      <c r="L16" s="382">
        <f>K16*'ARI 5'!$I$26</f>
        <v>0</v>
      </c>
      <c r="M16" s="289">
        <v>0</v>
      </c>
      <c r="N16" s="382">
        <f t="shared" si="1"/>
        <v>0</v>
      </c>
      <c r="O16" s="290">
        <v>0</v>
      </c>
      <c r="P16" s="290">
        <v>0</v>
      </c>
    </row>
    <row r="17" spans="1:16" ht="12.75">
      <c r="A17" s="676"/>
      <c r="C17" s="240">
        <v>5</v>
      </c>
      <c r="D17" s="287"/>
      <c r="E17" s="287"/>
      <c r="F17" s="287"/>
      <c r="G17" s="287"/>
      <c r="H17" s="288">
        <v>0</v>
      </c>
      <c r="I17" s="288">
        <v>0</v>
      </c>
      <c r="J17" s="288">
        <v>0</v>
      </c>
      <c r="K17" s="381">
        <f t="shared" si="0"/>
        <v>0</v>
      </c>
      <c r="L17" s="382">
        <f>K17*'ARI 5'!$I$26</f>
        <v>0</v>
      </c>
      <c r="M17" s="289">
        <v>0</v>
      </c>
      <c r="N17" s="382">
        <f t="shared" si="1"/>
        <v>0</v>
      </c>
      <c r="O17" s="290">
        <v>0</v>
      </c>
      <c r="P17" s="290">
        <v>0</v>
      </c>
    </row>
    <row r="18" spans="1:16" ht="12.75">
      <c r="A18" s="676"/>
      <c r="C18" s="240">
        <v>6</v>
      </c>
      <c r="D18" s="287"/>
      <c r="E18" s="287"/>
      <c r="F18" s="287"/>
      <c r="G18" s="287"/>
      <c r="H18" s="288">
        <v>0</v>
      </c>
      <c r="I18" s="288">
        <v>0</v>
      </c>
      <c r="J18" s="288">
        <v>0</v>
      </c>
      <c r="K18" s="381">
        <f t="shared" si="0"/>
        <v>0</v>
      </c>
      <c r="L18" s="382">
        <f>K18*'ARI 5'!$I$26</f>
        <v>0</v>
      </c>
      <c r="M18" s="289">
        <v>0</v>
      </c>
      <c r="N18" s="382">
        <f t="shared" si="1"/>
        <v>0</v>
      </c>
      <c r="O18" s="290">
        <v>0</v>
      </c>
      <c r="P18" s="290">
        <v>0</v>
      </c>
    </row>
    <row r="19" spans="1:16" ht="12.75">
      <c r="A19" s="676"/>
      <c r="C19" s="240">
        <v>7</v>
      </c>
      <c r="D19" s="287"/>
      <c r="E19" s="287"/>
      <c r="F19" s="287"/>
      <c r="G19" s="287"/>
      <c r="H19" s="288">
        <v>0</v>
      </c>
      <c r="I19" s="288">
        <v>0</v>
      </c>
      <c r="J19" s="288">
        <v>0</v>
      </c>
      <c r="K19" s="381">
        <f t="shared" si="0"/>
        <v>0</v>
      </c>
      <c r="L19" s="382">
        <f>K19*'ARI 5'!$I$26</f>
        <v>0</v>
      </c>
      <c r="M19" s="289">
        <v>0</v>
      </c>
      <c r="N19" s="382">
        <f t="shared" si="1"/>
        <v>0</v>
      </c>
      <c r="O19" s="290">
        <v>0</v>
      </c>
      <c r="P19" s="290">
        <v>0</v>
      </c>
    </row>
    <row r="20" spans="1:16" ht="12.75">
      <c r="A20" s="676"/>
      <c r="C20" s="240">
        <v>8</v>
      </c>
      <c r="D20" s="287"/>
      <c r="E20" s="287"/>
      <c r="F20" s="287"/>
      <c r="G20" s="287"/>
      <c r="H20" s="288">
        <v>0</v>
      </c>
      <c r="I20" s="288">
        <v>0</v>
      </c>
      <c r="J20" s="288">
        <v>0</v>
      </c>
      <c r="K20" s="381">
        <f t="shared" si="0"/>
        <v>0</v>
      </c>
      <c r="L20" s="382">
        <f>K20*'ARI 5'!$I$26</f>
        <v>0</v>
      </c>
      <c r="M20" s="289">
        <v>0</v>
      </c>
      <c r="N20" s="382">
        <f t="shared" si="1"/>
        <v>0</v>
      </c>
      <c r="O20" s="290">
        <v>0</v>
      </c>
      <c r="P20" s="290">
        <v>0</v>
      </c>
    </row>
    <row r="21" spans="1:16" ht="12.75">
      <c r="A21" s="676"/>
      <c r="C21" s="240">
        <v>9</v>
      </c>
      <c r="D21" s="287"/>
      <c r="E21" s="287"/>
      <c r="F21" s="287"/>
      <c r="G21" s="287"/>
      <c r="H21" s="288">
        <v>0</v>
      </c>
      <c r="I21" s="288">
        <v>0</v>
      </c>
      <c r="J21" s="288">
        <v>0</v>
      </c>
      <c r="K21" s="381">
        <f t="shared" si="0"/>
        <v>0</v>
      </c>
      <c r="L21" s="382">
        <f>K21*'ARI 5'!$I$26</f>
        <v>0</v>
      </c>
      <c r="M21" s="289">
        <v>0</v>
      </c>
      <c r="N21" s="382">
        <f t="shared" si="1"/>
        <v>0</v>
      </c>
      <c r="O21" s="290">
        <v>0</v>
      </c>
      <c r="P21" s="290">
        <v>0</v>
      </c>
    </row>
    <row r="22" spans="1:16" ht="12.75">
      <c r="A22" s="676"/>
      <c r="C22" s="240">
        <v>10</v>
      </c>
      <c r="D22" s="287"/>
      <c r="E22" s="287"/>
      <c r="F22" s="287"/>
      <c r="G22" s="287"/>
      <c r="H22" s="288">
        <v>0</v>
      </c>
      <c r="I22" s="288">
        <v>0</v>
      </c>
      <c r="J22" s="288">
        <v>0</v>
      </c>
      <c r="K22" s="381">
        <f t="shared" si="0"/>
        <v>0</v>
      </c>
      <c r="L22" s="382">
        <f>K22*'ARI 5'!$I$26</f>
        <v>0</v>
      </c>
      <c r="M22" s="289">
        <v>0</v>
      </c>
      <c r="N22" s="382">
        <f t="shared" si="1"/>
        <v>0</v>
      </c>
      <c r="O22" s="290">
        <v>0</v>
      </c>
      <c r="P22" s="290">
        <v>0</v>
      </c>
    </row>
    <row r="23" spans="1:16" ht="12.75">
      <c r="A23" s="676"/>
      <c r="C23" s="240">
        <v>11</v>
      </c>
      <c r="D23" s="287"/>
      <c r="E23" s="287"/>
      <c r="F23" s="287"/>
      <c r="G23" s="287"/>
      <c r="H23" s="288">
        <v>0</v>
      </c>
      <c r="I23" s="288">
        <v>0</v>
      </c>
      <c r="J23" s="288">
        <v>0</v>
      </c>
      <c r="K23" s="381">
        <f t="shared" si="0"/>
        <v>0</v>
      </c>
      <c r="L23" s="382">
        <f>K23*'ARI 5'!$I$26</f>
        <v>0</v>
      </c>
      <c r="M23" s="289">
        <v>0</v>
      </c>
      <c r="N23" s="382">
        <f t="shared" si="1"/>
        <v>0</v>
      </c>
      <c r="O23" s="290">
        <v>0</v>
      </c>
      <c r="P23" s="290">
        <v>0</v>
      </c>
    </row>
    <row r="24" spans="1:16" ht="12.75">
      <c r="A24" s="676"/>
      <c r="C24" s="240">
        <v>12</v>
      </c>
      <c r="D24" s="287"/>
      <c r="E24" s="287"/>
      <c r="F24" s="287"/>
      <c r="G24" s="287"/>
      <c r="H24" s="288">
        <v>0</v>
      </c>
      <c r="I24" s="288">
        <v>0</v>
      </c>
      <c r="J24" s="288">
        <v>0</v>
      </c>
      <c r="K24" s="381">
        <f t="shared" si="0"/>
        <v>0</v>
      </c>
      <c r="L24" s="382">
        <f>K24*'ARI 5'!$I$26</f>
        <v>0</v>
      </c>
      <c r="M24" s="289">
        <v>0</v>
      </c>
      <c r="N24" s="382">
        <f t="shared" si="1"/>
        <v>0</v>
      </c>
      <c r="O24" s="290">
        <v>0</v>
      </c>
      <c r="P24" s="290">
        <v>0</v>
      </c>
    </row>
    <row r="25" spans="1:16" ht="12.75">
      <c r="A25" s="676"/>
      <c r="C25" s="240">
        <v>13</v>
      </c>
      <c r="D25" s="287"/>
      <c r="E25" s="287"/>
      <c r="F25" s="287"/>
      <c r="G25" s="287"/>
      <c r="H25" s="288">
        <v>0</v>
      </c>
      <c r="I25" s="288">
        <v>0</v>
      </c>
      <c r="J25" s="288">
        <v>0</v>
      </c>
      <c r="K25" s="381">
        <f t="shared" si="0"/>
        <v>0</v>
      </c>
      <c r="L25" s="382">
        <f>K25*'ARI 5'!$I$26</f>
        <v>0</v>
      </c>
      <c r="M25" s="289">
        <v>0</v>
      </c>
      <c r="N25" s="382">
        <f t="shared" si="1"/>
        <v>0</v>
      </c>
      <c r="O25" s="290">
        <v>0</v>
      </c>
      <c r="P25" s="290">
        <v>0</v>
      </c>
    </row>
    <row r="26" spans="1:16" ht="12.75">
      <c r="A26" s="676"/>
      <c r="C26" s="240">
        <v>14</v>
      </c>
      <c r="D26" s="287"/>
      <c r="E26" s="287"/>
      <c r="F26" s="287"/>
      <c r="G26" s="287"/>
      <c r="H26" s="288">
        <v>0</v>
      </c>
      <c r="I26" s="288">
        <v>0</v>
      </c>
      <c r="J26" s="288">
        <v>0</v>
      </c>
      <c r="K26" s="381">
        <f t="shared" si="0"/>
        <v>0</v>
      </c>
      <c r="L26" s="382">
        <f>K26*'ARI 5'!$I$26</f>
        <v>0</v>
      </c>
      <c r="M26" s="289">
        <v>0</v>
      </c>
      <c r="N26" s="382">
        <f t="shared" si="1"/>
        <v>0</v>
      </c>
      <c r="O26" s="290">
        <v>0</v>
      </c>
      <c r="P26" s="290">
        <v>0</v>
      </c>
    </row>
    <row r="27" spans="1:16" ht="12.75">
      <c r="A27" s="676"/>
      <c r="C27" s="240">
        <v>15</v>
      </c>
      <c r="D27" s="287"/>
      <c r="E27" s="287"/>
      <c r="F27" s="287"/>
      <c r="G27" s="287"/>
      <c r="H27" s="288">
        <v>0</v>
      </c>
      <c r="I27" s="288">
        <v>0</v>
      </c>
      <c r="J27" s="288">
        <v>0</v>
      </c>
      <c r="K27" s="381">
        <f t="shared" si="0"/>
        <v>0</v>
      </c>
      <c r="L27" s="382">
        <f>K27*'ARI 5'!$I$26</f>
        <v>0</v>
      </c>
      <c r="M27" s="289">
        <v>0</v>
      </c>
      <c r="N27" s="382">
        <f t="shared" si="1"/>
        <v>0</v>
      </c>
      <c r="O27" s="290">
        <v>0</v>
      </c>
      <c r="P27" s="290">
        <v>0</v>
      </c>
    </row>
    <row r="28" spans="1:16" ht="12.75">
      <c r="A28" s="676"/>
      <c r="C28" s="240">
        <v>16</v>
      </c>
      <c r="D28" s="287"/>
      <c r="E28" s="287"/>
      <c r="F28" s="287"/>
      <c r="G28" s="287"/>
      <c r="H28" s="288">
        <v>0</v>
      </c>
      <c r="I28" s="288">
        <v>0</v>
      </c>
      <c r="J28" s="288">
        <v>0</v>
      </c>
      <c r="K28" s="381">
        <f t="shared" si="0"/>
        <v>0</v>
      </c>
      <c r="L28" s="382">
        <f>K28*'ARI 5'!$I$26</f>
        <v>0</v>
      </c>
      <c r="M28" s="289">
        <v>0</v>
      </c>
      <c r="N28" s="382">
        <f t="shared" si="1"/>
        <v>0</v>
      </c>
      <c r="O28" s="290">
        <v>0</v>
      </c>
      <c r="P28" s="290">
        <v>0</v>
      </c>
    </row>
    <row r="29" spans="1:16" ht="12.75">
      <c r="A29" s="676"/>
      <c r="C29" s="240">
        <v>17</v>
      </c>
      <c r="D29" s="287"/>
      <c r="E29" s="287"/>
      <c r="F29" s="287"/>
      <c r="G29" s="287"/>
      <c r="H29" s="288">
        <v>0</v>
      </c>
      <c r="I29" s="288">
        <v>0</v>
      </c>
      <c r="J29" s="288">
        <v>0</v>
      </c>
      <c r="K29" s="381">
        <f t="shared" si="0"/>
        <v>0</v>
      </c>
      <c r="L29" s="382">
        <f>K29*'ARI 5'!$I$26</f>
        <v>0</v>
      </c>
      <c r="M29" s="289">
        <v>0</v>
      </c>
      <c r="N29" s="382">
        <f t="shared" si="1"/>
        <v>0</v>
      </c>
      <c r="O29" s="290">
        <v>0</v>
      </c>
      <c r="P29" s="290">
        <v>0</v>
      </c>
    </row>
    <row r="30" spans="1:16" ht="12.75">
      <c r="A30" s="676"/>
      <c r="C30" s="240">
        <v>18</v>
      </c>
      <c r="D30" s="287"/>
      <c r="E30" s="287"/>
      <c r="F30" s="287"/>
      <c r="G30" s="287"/>
      <c r="H30" s="288">
        <v>0</v>
      </c>
      <c r="I30" s="288">
        <v>0</v>
      </c>
      <c r="J30" s="288">
        <v>0</v>
      </c>
      <c r="K30" s="381">
        <f t="shared" si="0"/>
        <v>0</v>
      </c>
      <c r="L30" s="382">
        <f>K30*'ARI 5'!$I$26</f>
        <v>0</v>
      </c>
      <c r="M30" s="289">
        <v>0</v>
      </c>
      <c r="N30" s="382">
        <f t="shared" si="1"/>
        <v>0</v>
      </c>
      <c r="O30" s="290">
        <v>0</v>
      </c>
      <c r="P30" s="290">
        <v>0</v>
      </c>
    </row>
    <row r="31" spans="1:16" ht="12.75">
      <c r="A31" s="676"/>
      <c r="C31" s="240">
        <v>19</v>
      </c>
      <c r="D31" s="287"/>
      <c r="E31" s="287"/>
      <c r="F31" s="287"/>
      <c r="G31" s="287"/>
      <c r="H31" s="288">
        <v>0</v>
      </c>
      <c r="I31" s="288">
        <v>0</v>
      </c>
      <c r="J31" s="288">
        <v>0</v>
      </c>
      <c r="K31" s="381">
        <f t="shared" si="0"/>
        <v>0</v>
      </c>
      <c r="L31" s="382">
        <f>K31*'ARI 5'!$I$26</f>
        <v>0</v>
      </c>
      <c r="M31" s="289">
        <v>0</v>
      </c>
      <c r="N31" s="382">
        <f t="shared" si="1"/>
        <v>0</v>
      </c>
      <c r="O31" s="290">
        <v>0</v>
      </c>
      <c r="P31" s="290">
        <v>0</v>
      </c>
    </row>
    <row r="32" spans="1:16" ht="12.75">
      <c r="A32" s="676"/>
      <c r="C32" s="240">
        <v>20</v>
      </c>
      <c r="D32" s="287"/>
      <c r="E32" s="287"/>
      <c r="F32" s="287"/>
      <c r="G32" s="287"/>
      <c r="H32" s="288">
        <v>0</v>
      </c>
      <c r="I32" s="288">
        <v>0</v>
      </c>
      <c r="J32" s="288">
        <v>0</v>
      </c>
      <c r="K32" s="381">
        <f t="shared" si="0"/>
        <v>0</v>
      </c>
      <c r="L32" s="382">
        <f>K32*'ARI 5'!$I$26</f>
        <v>0</v>
      </c>
      <c r="M32" s="289">
        <v>0</v>
      </c>
      <c r="N32" s="382">
        <f t="shared" si="1"/>
        <v>0</v>
      </c>
      <c r="O32" s="290">
        <v>0</v>
      </c>
      <c r="P32" s="290">
        <v>0</v>
      </c>
    </row>
    <row r="33" spans="1:16" ht="12.75">
      <c r="A33" s="676"/>
      <c r="C33" s="240">
        <v>21</v>
      </c>
      <c r="D33" s="287"/>
      <c r="E33" s="287"/>
      <c r="F33" s="287"/>
      <c r="G33" s="287"/>
      <c r="H33" s="288">
        <v>0</v>
      </c>
      <c r="I33" s="288">
        <v>0</v>
      </c>
      <c r="J33" s="288">
        <v>0</v>
      </c>
      <c r="K33" s="381">
        <f t="shared" si="0"/>
        <v>0</v>
      </c>
      <c r="L33" s="382">
        <f>K33*'ARI 5'!$I$26</f>
        <v>0</v>
      </c>
      <c r="M33" s="289">
        <v>0</v>
      </c>
      <c r="N33" s="382">
        <f t="shared" si="1"/>
        <v>0</v>
      </c>
      <c r="O33" s="290">
        <v>0</v>
      </c>
      <c r="P33" s="290">
        <v>0</v>
      </c>
    </row>
    <row r="34" spans="1:16" ht="12.75">
      <c r="A34" s="676"/>
      <c r="C34" s="240">
        <v>22</v>
      </c>
      <c r="D34" s="287"/>
      <c r="E34" s="287"/>
      <c r="F34" s="287"/>
      <c r="G34" s="287"/>
      <c r="H34" s="288">
        <v>0</v>
      </c>
      <c r="I34" s="288">
        <v>0</v>
      </c>
      <c r="J34" s="288">
        <v>0</v>
      </c>
      <c r="K34" s="381">
        <f t="shared" si="0"/>
        <v>0</v>
      </c>
      <c r="L34" s="382">
        <f>K34*'ARI 5'!$I$26</f>
        <v>0</v>
      </c>
      <c r="M34" s="289">
        <v>0</v>
      </c>
      <c r="N34" s="382">
        <f t="shared" si="1"/>
        <v>0</v>
      </c>
      <c r="O34" s="290">
        <v>0</v>
      </c>
      <c r="P34" s="290">
        <v>0</v>
      </c>
    </row>
    <row r="35" spans="1:16" ht="12.75">
      <c r="A35" s="676"/>
      <c r="C35" s="240">
        <v>23</v>
      </c>
      <c r="D35" s="287"/>
      <c r="E35" s="287"/>
      <c r="F35" s="287"/>
      <c r="G35" s="287"/>
      <c r="H35" s="288">
        <v>0</v>
      </c>
      <c r="I35" s="288">
        <v>0</v>
      </c>
      <c r="J35" s="288">
        <v>0</v>
      </c>
      <c r="K35" s="381">
        <f t="shared" si="0"/>
        <v>0</v>
      </c>
      <c r="L35" s="382">
        <f>K35*'ARI 5'!$I$26</f>
        <v>0</v>
      </c>
      <c r="M35" s="289">
        <v>0</v>
      </c>
      <c r="N35" s="382">
        <f t="shared" si="1"/>
        <v>0</v>
      </c>
      <c r="O35" s="290">
        <v>0</v>
      </c>
      <c r="P35" s="290">
        <v>0</v>
      </c>
    </row>
    <row r="36" spans="1:16" ht="12.75">
      <c r="A36" s="676"/>
      <c r="C36" s="240">
        <v>24</v>
      </c>
      <c r="D36" s="287"/>
      <c r="E36" s="287"/>
      <c r="F36" s="287"/>
      <c r="G36" s="287"/>
      <c r="H36" s="288">
        <v>0</v>
      </c>
      <c r="I36" s="288">
        <v>0</v>
      </c>
      <c r="J36" s="288">
        <v>0</v>
      </c>
      <c r="K36" s="381">
        <f t="shared" si="0"/>
        <v>0</v>
      </c>
      <c r="L36" s="382">
        <f>K36*'ARI 5'!$I$26</f>
        <v>0</v>
      </c>
      <c r="M36" s="289">
        <v>0</v>
      </c>
      <c r="N36" s="382">
        <f t="shared" si="1"/>
        <v>0</v>
      </c>
      <c r="O36" s="290">
        <v>0</v>
      </c>
      <c r="P36" s="290">
        <v>0</v>
      </c>
    </row>
    <row r="37" spans="1:16" ht="12.75">
      <c r="A37" s="676"/>
      <c r="C37" s="240">
        <v>25</v>
      </c>
      <c r="D37" s="287"/>
      <c r="E37" s="287"/>
      <c r="F37" s="287"/>
      <c r="G37" s="287"/>
      <c r="H37" s="288">
        <v>0</v>
      </c>
      <c r="I37" s="288">
        <v>0</v>
      </c>
      <c r="J37" s="288">
        <v>0</v>
      </c>
      <c r="K37" s="381">
        <f t="shared" si="0"/>
        <v>0</v>
      </c>
      <c r="L37" s="382">
        <f>K37*'ARI 5'!$I$26</f>
        <v>0</v>
      </c>
      <c r="M37" s="289">
        <v>0</v>
      </c>
      <c r="N37" s="382">
        <f t="shared" si="1"/>
        <v>0</v>
      </c>
      <c r="O37" s="290">
        <v>0</v>
      </c>
      <c r="P37" s="290">
        <v>0</v>
      </c>
    </row>
    <row r="38" spans="1:16" ht="12.75">
      <c r="A38" s="676"/>
      <c r="C38" s="240">
        <v>26</v>
      </c>
      <c r="D38" s="287"/>
      <c r="E38" s="287"/>
      <c r="F38" s="287"/>
      <c r="G38" s="287"/>
      <c r="H38" s="288">
        <v>0</v>
      </c>
      <c r="I38" s="288">
        <v>0</v>
      </c>
      <c r="J38" s="288">
        <v>0</v>
      </c>
      <c r="K38" s="381">
        <f t="shared" si="0"/>
        <v>0</v>
      </c>
      <c r="L38" s="382">
        <f>K38*'ARI 5'!$I$26</f>
        <v>0</v>
      </c>
      <c r="M38" s="289">
        <v>0</v>
      </c>
      <c r="N38" s="382">
        <f t="shared" si="1"/>
        <v>0</v>
      </c>
      <c r="O38" s="290">
        <v>0</v>
      </c>
      <c r="P38" s="290">
        <v>0</v>
      </c>
    </row>
    <row r="39" spans="1:16" ht="12.75">
      <c r="A39" s="676"/>
      <c r="C39" s="240">
        <v>27</v>
      </c>
      <c r="D39" s="287"/>
      <c r="E39" s="287"/>
      <c r="F39" s="287"/>
      <c r="G39" s="287"/>
      <c r="H39" s="288">
        <v>0</v>
      </c>
      <c r="I39" s="288">
        <v>0</v>
      </c>
      <c r="J39" s="288">
        <v>0</v>
      </c>
      <c r="K39" s="381">
        <f t="shared" si="0"/>
        <v>0</v>
      </c>
      <c r="L39" s="382">
        <f>K39*'ARI 5'!$I$26</f>
        <v>0</v>
      </c>
      <c r="M39" s="289">
        <v>0</v>
      </c>
      <c r="N39" s="382">
        <f t="shared" si="1"/>
        <v>0</v>
      </c>
      <c r="O39" s="290">
        <v>0</v>
      </c>
      <c r="P39" s="290">
        <v>0</v>
      </c>
    </row>
    <row r="40" spans="1:16" ht="12.75">
      <c r="A40" s="676"/>
      <c r="C40" s="240">
        <v>28</v>
      </c>
      <c r="D40" s="287"/>
      <c r="E40" s="287"/>
      <c r="F40" s="287"/>
      <c r="G40" s="287"/>
      <c r="H40" s="288">
        <v>0</v>
      </c>
      <c r="I40" s="288">
        <v>0</v>
      </c>
      <c r="J40" s="288">
        <v>0</v>
      </c>
      <c r="K40" s="381">
        <f t="shared" si="0"/>
        <v>0</v>
      </c>
      <c r="L40" s="382">
        <f>K40*'ARI 5'!$I$26</f>
        <v>0</v>
      </c>
      <c r="M40" s="289">
        <v>0</v>
      </c>
      <c r="N40" s="382">
        <f t="shared" si="1"/>
        <v>0</v>
      </c>
      <c r="O40" s="290">
        <v>0</v>
      </c>
      <c r="P40" s="290">
        <v>0</v>
      </c>
    </row>
    <row r="41" spans="1:16" ht="12.75">
      <c r="A41" s="676"/>
      <c r="C41" s="240">
        <v>29</v>
      </c>
      <c r="D41" s="287"/>
      <c r="E41" s="287"/>
      <c r="F41" s="287"/>
      <c r="G41" s="287"/>
      <c r="H41" s="288">
        <v>0</v>
      </c>
      <c r="I41" s="288">
        <v>0</v>
      </c>
      <c r="J41" s="288">
        <v>0</v>
      </c>
      <c r="K41" s="381">
        <f t="shared" si="0"/>
        <v>0</v>
      </c>
      <c r="L41" s="382">
        <f>K41*'ARI 5'!$I$26</f>
        <v>0</v>
      </c>
      <c r="M41" s="289">
        <v>0</v>
      </c>
      <c r="N41" s="382">
        <f t="shared" si="1"/>
        <v>0</v>
      </c>
      <c r="O41" s="290">
        <v>0</v>
      </c>
      <c r="P41" s="290">
        <v>0</v>
      </c>
    </row>
    <row r="42" spans="1:16" ht="12.75">
      <c r="A42" s="676"/>
      <c r="C42" s="240">
        <v>30</v>
      </c>
      <c r="D42" s="287"/>
      <c r="E42" s="287"/>
      <c r="F42" s="287"/>
      <c r="G42" s="287"/>
      <c r="H42" s="288">
        <v>0</v>
      </c>
      <c r="I42" s="288">
        <v>0</v>
      </c>
      <c r="J42" s="288">
        <v>0</v>
      </c>
      <c r="K42" s="381">
        <f t="shared" si="0"/>
        <v>0</v>
      </c>
      <c r="L42" s="382">
        <f>K42*'ARI 5'!$I$26</f>
        <v>0</v>
      </c>
      <c r="M42" s="289">
        <v>0</v>
      </c>
      <c r="N42" s="382">
        <f t="shared" si="1"/>
        <v>0</v>
      </c>
      <c r="O42" s="290">
        <v>0</v>
      </c>
      <c r="P42" s="290">
        <v>0</v>
      </c>
    </row>
    <row r="43" spans="1:16" ht="12.75">
      <c r="A43" s="676"/>
      <c r="C43" s="287"/>
      <c r="D43" s="287"/>
      <c r="E43" s="287"/>
      <c r="F43" s="287"/>
      <c r="G43" s="287"/>
      <c r="H43" s="288">
        <v>0</v>
      </c>
      <c r="I43" s="288">
        <v>0</v>
      </c>
      <c r="J43" s="288">
        <v>0</v>
      </c>
      <c r="K43" s="381">
        <f>H43+0.7*(I43+J43)</f>
        <v>0</v>
      </c>
      <c r="L43" s="382">
        <f>K43*'ARI 5'!$I$26</f>
        <v>0</v>
      </c>
      <c r="M43" s="289">
        <v>0</v>
      </c>
      <c r="N43" s="382">
        <f>L43*M43</f>
        <v>0</v>
      </c>
      <c r="O43" s="290">
        <v>0</v>
      </c>
      <c r="P43" s="290">
        <v>0</v>
      </c>
    </row>
    <row r="44" spans="1:16" ht="26.25" customHeight="1">
      <c r="A44" s="676"/>
      <c r="C44" s="677" t="s">
        <v>316</v>
      </c>
      <c r="D44" s="678"/>
      <c r="E44" s="678"/>
      <c r="F44" s="678"/>
      <c r="G44" s="679"/>
      <c r="H44" s="381">
        <f>SUM(H13:H43)</f>
        <v>0</v>
      </c>
      <c r="I44" s="381">
        <f aca="true" t="shared" si="2" ref="I44:P44">SUM(I13:I43)</f>
        <v>0</v>
      </c>
      <c r="J44" s="381">
        <f t="shared" si="2"/>
        <v>0</v>
      </c>
      <c r="K44" s="381">
        <f t="shared" si="2"/>
        <v>0</v>
      </c>
      <c r="L44" s="382">
        <f t="shared" si="2"/>
        <v>0</v>
      </c>
      <c r="M44" s="420"/>
      <c r="N44" s="382">
        <f t="shared" si="2"/>
        <v>0</v>
      </c>
      <c r="O44" s="382">
        <f t="shared" si="2"/>
        <v>0</v>
      </c>
      <c r="P44" s="418"/>
    </row>
    <row r="45" spans="1:16" ht="12.75">
      <c r="A45" s="676"/>
      <c r="C45" s="685"/>
      <c r="D45" s="685"/>
      <c r="E45" s="685"/>
      <c r="F45" s="685"/>
      <c r="G45" s="685"/>
      <c r="H45" s="249"/>
      <c r="I45" s="249"/>
      <c r="J45" s="249"/>
      <c r="K45" s="249"/>
      <c r="L45" s="293"/>
      <c r="M45" s="293"/>
      <c r="N45" s="297"/>
      <c r="O45" s="297"/>
      <c r="P45" s="293"/>
    </row>
    <row r="46" spans="1:18" ht="12.75">
      <c r="A46" s="676"/>
      <c r="C46" s="684"/>
      <c r="D46" s="684"/>
      <c r="E46" s="684"/>
      <c r="F46" s="684"/>
      <c r="G46" s="684"/>
      <c r="H46" s="675" t="s">
        <v>361</v>
      </c>
      <c r="I46" s="675"/>
      <c r="J46" s="675"/>
      <c r="K46" s="675"/>
      <c r="L46" s="675"/>
      <c r="M46" s="675"/>
      <c r="N46" s="675"/>
      <c r="O46" s="675"/>
      <c r="P46" s="675"/>
      <c r="Q46" s="414"/>
      <c r="R46" s="414"/>
    </row>
    <row r="47" spans="1:16" ht="9.75" customHeight="1">
      <c r="A47" s="676"/>
      <c r="C47" s="133"/>
      <c r="D47" s="133"/>
      <c r="E47" s="133"/>
      <c r="F47" s="133"/>
      <c r="G47" s="133"/>
      <c r="H47" s="133"/>
      <c r="I47" s="133"/>
      <c r="J47" s="133"/>
      <c r="K47" s="133"/>
      <c r="L47" s="148"/>
      <c r="M47" s="148"/>
      <c r="N47" s="148"/>
      <c r="O47" s="148"/>
      <c r="P47" s="148"/>
    </row>
  </sheetData>
  <sheetProtection formatCells="0" formatColumns="0" formatRows="0" insertRows="0"/>
  <mergeCells count="18">
    <mergeCell ref="P7:P9"/>
    <mergeCell ref="G7:G9"/>
    <mergeCell ref="C44:G44"/>
    <mergeCell ref="C45:G45"/>
    <mergeCell ref="L7:L9"/>
    <mergeCell ref="M7:M9"/>
    <mergeCell ref="N7:N8"/>
    <mergeCell ref="O7:O8"/>
    <mergeCell ref="C1:P1"/>
    <mergeCell ref="D4:P4"/>
    <mergeCell ref="D5:P5"/>
    <mergeCell ref="C46:G46"/>
    <mergeCell ref="H46:P46"/>
    <mergeCell ref="A7:A47"/>
    <mergeCell ref="C7:C9"/>
    <mergeCell ref="D7:D9"/>
    <mergeCell ref="E7:E9"/>
    <mergeCell ref="F7:F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3"/>
  <headerFooter alignWithMargins="0">
    <oddFooter>&amp;C&amp;A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view="pageBreakPreview" zoomScaleSheetLayoutView="100" zoomScalePageLayoutView="0" workbookViewId="0" topLeftCell="A4">
      <selection activeCell="N13" sqref="N13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5.00390625" style="0" customWidth="1"/>
    <col min="4" max="4" width="4.57421875" style="0" customWidth="1"/>
    <col min="5" max="5" width="4.8515625" style="0" customWidth="1"/>
    <col min="6" max="6" width="4.7109375" style="0" customWidth="1"/>
    <col min="7" max="7" width="4.8515625" style="0" customWidth="1"/>
    <col min="8" max="8" width="10.28125" style="0" customWidth="1"/>
    <col min="9" max="9" width="10.00390625" style="0" customWidth="1"/>
    <col min="10" max="10" width="9.8515625" style="0" customWidth="1"/>
    <col min="11" max="11" width="10.421875" style="0" customWidth="1"/>
    <col min="12" max="12" width="10.57421875" style="0" customWidth="1"/>
    <col min="13" max="13" width="14.140625" style="0" customWidth="1"/>
    <col min="14" max="14" width="14.7109375" style="0" customWidth="1"/>
    <col min="15" max="15" width="11.421875" style="0" customWidth="1"/>
    <col min="16" max="18" width="15.7109375" style="0" customWidth="1"/>
    <col min="19" max="19" width="2.28125" style="0" customWidth="1"/>
  </cols>
  <sheetData>
    <row r="1" spans="3:18" ht="16.5" customHeight="1">
      <c r="C1" s="548" t="s">
        <v>198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2" spans="3:18" ht="6.75" customHeight="1"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3:18" ht="11.25" customHeight="1">
      <c r="C3" s="298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18" ht="19.5">
      <c r="A4" s="137"/>
      <c r="B4" s="137"/>
      <c r="C4" s="271" t="s">
        <v>302</v>
      </c>
      <c r="D4" s="272"/>
      <c r="E4" s="272"/>
      <c r="F4" s="272"/>
      <c r="G4" s="272"/>
      <c r="H4" s="665" t="s">
        <v>234</v>
      </c>
      <c r="I4" s="665"/>
      <c r="J4" s="665"/>
      <c r="K4" s="665"/>
      <c r="L4" s="665"/>
      <c r="M4" s="665"/>
      <c r="N4" s="665"/>
      <c r="O4" s="665"/>
      <c r="P4" s="665"/>
      <c r="Q4" s="413"/>
      <c r="R4" s="273"/>
    </row>
    <row r="5" spans="1:18" ht="19.5">
      <c r="A5" s="137"/>
      <c r="B5" s="137"/>
      <c r="C5" s="271"/>
      <c r="D5" s="272"/>
      <c r="E5" s="272"/>
      <c r="F5" s="272"/>
      <c r="G5" s="272"/>
      <c r="H5" s="665" t="s">
        <v>253</v>
      </c>
      <c r="I5" s="665"/>
      <c r="J5" s="665"/>
      <c r="K5" s="665"/>
      <c r="L5" s="665"/>
      <c r="M5" s="665"/>
      <c r="N5" s="665"/>
      <c r="O5" s="665"/>
      <c r="P5" s="665"/>
      <c r="Q5" s="413"/>
      <c r="R5" s="273"/>
    </row>
    <row r="6" spans="3:18" ht="12.75" customHeight="1">
      <c r="C6" s="294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6"/>
    </row>
    <row r="7" spans="1:18" ht="36.75" customHeight="1">
      <c r="A7" s="676"/>
      <c r="C7" s="666" t="s">
        <v>167</v>
      </c>
      <c r="D7" s="666" t="s">
        <v>168</v>
      </c>
      <c r="E7" s="666" t="s">
        <v>170</v>
      </c>
      <c r="F7" s="666" t="s">
        <v>169</v>
      </c>
      <c r="G7" s="666" t="s">
        <v>155</v>
      </c>
      <c r="H7" s="278" t="s">
        <v>236</v>
      </c>
      <c r="I7" s="669" t="s">
        <v>249</v>
      </c>
      <c r="J7" s="670"/>
      <c r="K7" s="663" t="s">
        <v>279</v>
      </c>
      <c r="L7" s="277" t="s">
        <v>244</v>
      </c>
      <c r="M7" s="663" t="s">
        <v>280</v>
      </c>
      <c r="N7" s="663" t="s">
        <v>364</v>
      </c>
      <c r="O7" s="672" t="s">
        <v>237</v>
      </c>
      <c r="P7" s="672" t="s">
        <v>238</v>
      </c>
      <c r="Q7" s="686" t="s">
        <v>363</v>
      </c>
      <c r="R7" s="672" t="s">
        <v>239</v>
      </c>
    </row>
    <row r="8" spans="1:18" ht="12.75">
      <c r="A8" s="676"/>
      <c r="C8" s="667"/>
      <c r="D8" s="667"/>
      <c r="E8" s="667"/>
      <c r="F8" s="667"/>
      <c r="G8" s="667"/>
      <c r="H8" s="279" t="s">
        <v>240</v>
      </c>
      <c r="I8" s="681" t="s">
        <v>362</v>
      </c>
      <c r="J8" s="682"/>
      <c r="K8" s="664"/>
      <c r="L8" s="416" t="s">
        <v>251</v>
      </c>
      <c r="M8" s="664"/>
      <c r="N8" s="664"/>
      <c r="O8" s="673"/>
      <c r="P8" s="673"/>
      <c r="Q8" s="673"/>
      <c r="R8" s="673"/>
    </row>
    <row r="9" spans="1:18" ht="12.75">
      <c r="A9" s="676"/>
      <c r="C9" s="668"/>
      <c r="D9" s="668"/>
      <c r="E9" s="668"/>
      <c r="F9" s="668"/>
      <c r="G9" s="668"/>
      <c r="H9" s="282" t="s">
        <v>243</v>
      </c>
      <c r="I9" s="415" t="s">
        <v>171</v>
      </c>
      <c r="J9" s="415" t="s">
        <v>241</v>
      </c>
      <c r="K9" s="283" t="s">
        <v>172</v>
      </c>
      <c r="L9" s="421"/>
      <c r="M9" s="417" t="s">
        <v>233</v>
      </c>
      <c r="N9" s="422" t="s">
        <v>365</v>
      </c>
      <c r="O9" s="674"/>
      <c r="P9" s="283" t="s">
        <v>242</v>
      </c>
      <c r="Q9" s="674"/>
      <c r="R9" s="674"/>
    </row>
    <row r="10" spans="1:18" ht="10.5" customHeight="1">
      <c r="A10" s="676"/>
      <c r="C10" s="285"/>
      <c r="D10" s="286"/>
      <c r="E10" s="286"/>
      <c r="F10" s="286"/>
      <c r="G10" s="286"/>
      <c r="H10" s="212"/>
      <c r="I10" s="212"/>
      <c r="J10" s="212"/>
      <c r="K10" s="199"/>
      <c r="L10" s="199"/>
      <c r="M10" s="199"/>
      <c r="N10" s="199"/>
      <c r="O10" s="199"/>
      <c r="P10" s="199"/>
      <c r="Q10" s="199"/>
      <c r="R10" s="199"/>
    </row>
    <row r="11" spans="1:18" ht="12.75">
      <c r="A11" s="676"/>
      <c r="B11" s="102"/>
      <c r="C11" s="240">
        <v>1</v>
      </c>
      <c r="D11" s="240">
        <v>2</v>
      </c>
      <c r="E11" s="240">
        <v>3</v>
      </c>
      <c r="F11" s="240">
        <v>4</v>
      </c>
      <c r="G11" s="240">
        <v>5</v>
      </c>
      <c r="H11" s="240">
        <v>6</v>
      </c>
      <c r="I11" s="240">
        <v>7</v>
      </c>
      <c r="J11" s="240">
        <v>8</v>
      </c>
      <c r="K11" s="240">
        <v>9</v>
      </c>
      <c r="L11" s="240">
        <v>10</v>
      </c>
      <c r="M11" s="240">
        <v>11</v>
      </c>
      <c r="N11" s="240">
        <v>12</v>
      </c>
      <c r="O11" s="240">
        <v>13</v>
      </c>
      <c r="P11" s="240">
        <v>14</v>
      </c>
      <c r="Q11" s="240">
        <v>15</v>
      </c>
      <c r="R11" s="240">
        <v>16</v>
      </c>
    </row>
    <row r="12" spans="1:18" ht="10.5" customHeight="1">
      <c r="A12" s="676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</row>
    <row r="13" spans="1:18" ht="12.75">
      <c r="A13" s="676"/>
      <c r="C13" s="240">
        <v>1</v>
      </c>
      <c r="D13" s="287"/>
      <c r="E13" s="287"/>
      <c r="F13" s="287"/>
      <c r="G13" s="287"/>
      <c r="H13" s="325">
        <v>0</v>
      </c>
      <c r="I13" s="325">
        <v>0</v>
      </c>
      <c r="J13" s="325">
        <v>0</v>
      </c>
      <c r="K13" s="381">
        <f>I13+J13</f>
        <v>0</v>
      </c>
      <c r="L13" s="288">
        <v>0</v>
      </c>
      <c r="M13" s="381">
        <f>SUM(H13,K13,L13)</f>
        <v>0</v>
      </c>
      <c r="N13" s="382">
        <f>IF(M13&gt;0,M13*'ARI 6'!$K$19+'ARI 7'!N13+'ARI 8'!L13,0)</f>
        <v>0</v>
      </c>
      <c r="O13" s="289">
        <v>0</v>
      </c>
      <c r="P13" s="382">
        <f>N13*O13</f>
        <v>0</v>
      </c>
      <c r="Q13" s="290">
        <v>0</v>
      </c>
      <c r="R13" s="290">
        <v>0</v>
      </c>
    </row>
    <row r="14" spans="1:18" ht="12.75">
      <c r="A14" s="676"/>
      <c r="C14" s="240">
        <v>2</v>
      </c>
      <c r="D14" s="287"/>
      <c r="E14" s="287"/>
      <c r="F14" s="287"/>
      <c r="G14" s="287"/>
      <c r="H14" s="325">
        <v>0</v>
      </c>
      <c r="I14" s="325">
        <v>0</v>
      </c>
      <c r="J14" s="325">
        <v>0</v>
      </c>
      <c r="K14" s="381">
        <f aca="true" t="shared" si="0" ref="K14:K41">I14+J14</f>
        <v>0</v>
      </c>
      <c r="L14" s="288">
        <v>0</v>
      </c>
      <c r="M14" s="381">
        <f aca="true" t="shared" si="1" ref="M14:M42">SUM(H14,K14,L14)</f>
        <v>0</v>
      </c>
      <c r="N14" s="382">
        <f>IF(M14&gt;0,M14*'ARI 6'!$K$19+'ARI 7'!N14+'ARI 8'!L14,0)</f>
        <v>0</v>
      </c>
      <c r="O14" s="289">
        <v>0</v>
      </c>
      <c r="P14" s="382">
        <f aca="true" t="shared" si="2" ref="P14:P42">N14*O14</f>
        <v>0</v>
      </c>
      <c r="Q14" s="290">
        <v>0</v>
      </c>
      <c r="R14" s="290">
        <v>0</v>
      </c>
    </row>
    <row r="15" spans="1:18" ht="12.75">
      <c r="A15" s="676"/>
      <c r="C15" s="240">
        <v>3</v>
      </c>
      <c r="D15" s="287"/>
      <c r="E15" s="287"/>
      <c r="F15" s="287"/>
      <c r="G15" s="287"/>
      <c r="H15" s="325">
        <v>0</v>
      </c>
      <c r="I15" s="325">
        <v>0</v>
      </c>
      <c r="J15" s="325">
        <v>0</v>
      </c>
      <c r="K15" s="381">
        <f t="shared" si="0"/>
        <v>0</v>
      </c>
      <c r="L15" s="288">
        <v>0</v>
      </c>
      <c r="M15" s="381">
        <f t="shared" si="1"/>
        <v>0</v>
      </c>
      <c r="N15" s="382">
        <f>IF(M15&gt;0,M15*'ARI 6'!$K$19+'ARI 7'!N15+'ARI 8'!L15,0)</f>
        <v>0</v>
      </c>
      <c r="O15" s="289">
        <v>0</v>
      </c>
      <c r="P15" s="382">
        <f t="shared" si="2"/>
        <v>0</v>
      </c>
      <c r="Q15" s="290">
        <v>0</v>
      </c>
      <c r="R15" s="290">
        <v>0</v>
      </c>
    </row>
    <row r="16" spans="1:18" ht="12.75">
      <c r="A16" s="676"/>
      <c r="C16" s="240">
        <v>4</v>
      </c>
      <c r="D16" s="287"/>
      <c r="E16" s="287"/>
      <c r="F16" s="287"/>
      <c r="G16" s="287"/>
      <c r="H16" s="325">
        <v>0</v>
      </c>
      <c r="I16" s="325">
        <v>0</v>
      </c>
      <c r="J16" s="325">
        <v>0</v>
      </c>
      <c r="K16" s="381">
        <f t="shared" si="0"/>
        <v>0</v>
      </c>
      <c r="L16" s="288">
        <v>0</v>
      </c>
      <c r="M16" s="381">
        <f t="shared" si="1"/>
        <v>0</v>
      </c>
      <c r="N16" s="382">
        <f>IF(M16&gt;0,M16*'ARI 6'!$K$19+'ARI 7'!N16+'ARI 8'!L16,0)</f>
        <v>0</v>
      </c>
      <c r="O16" s="289">
        <v>0</v>
      </c>
      <c r="P16" s="382">
        <f t="shared" si="2"/>
        <v>0</v>
      </c>
      <c r="Q16" s="290">
        <v>0</v>
      </c>
      <c r="R16" s="290">
        <v>0</v>
      </c>
    </row>
    <row r="17" spans="1:18" ht="12.75">
      <c r="A17" s="676"/>
      <c r="C17" s="240">
        <v>5</v>
      </c>
      <c r="D17" s="287"/>
      <c r="E17" s="287"/>
      <c r="F17" s="287"/>
      <c r="G17" s="287"/>
      <c r="H17" s="325">
        <v>0</v>
      </c>
      <c r="I17" s="325">
        <v>0</v>
      </c>
      <c r="J17" s="325">
        <v>0</v>
      </c>
      <c r="K17" s="381">
        <f t="shared" si="0"/>
        <v>0</v>
      </c>
      <c r="L17" s="288">
        <v>0</v>
      </c>
      <c r="M17" s="381">
        <f t="shared" si="1"/>
        <v>0</v>
      </c>
      <c r="N17" s="382">
        <f>IF(M17&gt;0,M17*'ARI 6'!$K$19+'ARI 7'!N17+'ARI 8'!L17,0)</f>
        <v>0</v>
      </c>
      <c r="O17" s="289">
        <v>0</v>
      </c>
      <c r="P17" s="382">
        <f t="shared" si="2"/>
        <v>0</v>
      </c>
      <c r="Q17" s="290">
        <v>0</v>
      </c>
      <c r="R17" s="290">
        <v>0</v>
      </c>
    </row>
    <row r="18" spans="1:18" ht="12.75">
      <c r="A18" s="676"/>
      <c r="C18" s="240">
        <v>6</v>
      </c>
      <c r="D18" s="287"/>
      <c r="E18" s="287"/>
      <c r="F18" s="287"/>
      <c r="G18" s="287"/>
      <c r="H18" s="325">
        <v>0</v>
      </c>
      <c r="I18" s="325">
        <v>0</v>
      </c>
      <c r="J18" s="325">
        <v>0</v>
      </c>
      <c r="K18" s="381">
        <f t="shared" si="0"/>
        <v>0</v>
      </c>
      <c r="L18" s="288">
        <v>0</v>
      </c>
      <c r="M18" s="381">
        <f t="shared" si="1"/>
        <v>0</v>
      </c>
      <c r="N18" s="382">
        <f>IF(M18&gt;0,M18*'ARI 6'!$K$19+'ARI 7'!N18+'ARI 8'!L18,0)</f>
        <v>0</v>
      </c>
      <c r="O18" s="289">
        <v>0</v>
      </c>
      <c r="P18" s="382">
        <f t="shared" si="2"/>
        <v>0</v>
      </c>
      <c r="Q18" s="290">
        <v>0</v>
      </c>
      <c r="R18" s="290">
        <v>0</v>
      </c>
    </row>
    <row r="19" spans="1:18" ht="12.75">
      <c r="A19" s="676"/>
      <c r="C19" s="240">
        <v>7</v>
      </c>
      <c r="D19" s="287"/>
      <c r="E19" s="287"/>
      <c r="F19" s="287"/>
      <c r="G19" s="287"/>
      <c r="H19" s="325">
        <v>0</v>
      </c>
      <c r="I19" s="325">
        <v>0</v>
      </c>
      <c r="J19" s="325">
        <v>0</v>
      </c>
      <c r="K19" s="381">
        <f t="shared" si="0"/>
        <v>0</v>
      </c>
      <c r="L19" s="288">
        <v>0</v>
      </c>
      <c r="M19" s="381">
        <f t="shared" si="1"/>
        <v>0</v>
      </c>
      <c r="N19" s="382">
        <f>IF(M19&gt;0,M19*'ARI 6'!$K$19+'ARI 7'!N19+'ARI 8'!L19,0)</f>
        <v>0</v>
      </c>
      <c r="O19" s="289">
        <v>0</v>
      </c>
      <c r="P19" s="382">
        <f t="shared" si="2"/>
        <v>0</v>
      </c>
      <c r="Q19" s="290">
        <v>0</v>
      </c>
      <c r="R19" s="290">
        <v>0</v>
      </c>
    </row>
    <row r="20" spans="1:18" ht="12.75">
      <c r="A20" s="676"/>
      <c r="C20" s="240">
        <v>8</v>
      </c>
      <c r="D20" s="287"/>
      <c r="E20" s="287"/>
      <c r="F20" s="287"/>
      <c r="G20" s="287"/>
      <c r="H20" s="325">
        <v>0</v>
      </c>
      <c r="I20" s="325">
        <v>0</v>
      </c>
      <c r="J20" s="325">
        <v>0</v>
      </c>
      <c r="K20" s="381">
        <f t="shared" si="0"/>
        <v>0</v>
      </c>
      <c r="L20" s="288">
        <v>0</v>
      </c>
      <c r="M20" s="381">
        <f t="shared" si="1"/>
        <v>0</v>
      </c>
      <c r="N20" s="382">
        <f>IF(M20&gt;0,M20*'ARI 6'!$K$19+'ARI 7'!N20+'ARI 8'!L20,0)</f>
        <v>0</v>
      </c>
      <c r="O20" s="289">
        <v>0</v>
      </c>
      <c r="P20" s="382">
        <f t="shared" si="2"/>
        <v>0</v>
      </c>
      <c r="Q20" s="290">
        <v>0</v>
      </c>
      <c r="R20" s="290">
        <v>0</v>
      </c>
    </row>
    <row r="21" spans="1:18" ht="12.75">
      <c r="A21" s="676"/>
      <c r="C21" s="240">
        <v>9</v>
      </c>
      <c r="D21" s="287"/>
      <c r="E21" s="287"/>
      <c r="F21" s="287"/>
      <c r="G21" s="287"/>
      <c r="H21" s="325">
        <v>0</v>
      </c>
      <c r="I21" s="325">
        <v>0</v>
      </c>
      <c r="J21" s="325">
        <v>0</v>
      </c>
      <c r="K21" s="381">
        <f t="shared" si="0"/>
        <v>0</v>
      </c>
      <c r="L21" s="288">
        <v>0</v>
      </c>
      <c r="M21" s="381">
        <f t="shared" si="1"/>
        <v>0</v>
      </c>
      <c r="N21" s="382">
        <f>IF(M21&gt;0,M21*'ARI 6'!$K$19+'ARI 7'!N21+'ARI 8'!L21,0)</f>
        <v>0</v>
      </c>
      <c r="O21" s="289">
        <v>0</v>
      </c>
      <c r="P21" s="382">
        <f t="shared" si="2"/>
        <v>0</v>
      </c>
      <c r="Q21" s="290">
        <v>0</v>
      </c>
      <c r="R21" s="290">
        <v>0</v>
      </c>
    </row>
    <row r="22" spans="1:18" ht="12.75">
      <c r="A22" s="676"/>
      <c r="C22" s="240">
        <v>10</v>
      </c>
      <c r="D22" s="287"/>
      <c r="E22" s="287"/>
      <c r="F22" s="287"/>
      <c r="G22" s="287"/>
      <c r="H22" s="325">
        <v>0</v>
      </c>
      <c r="I22" s="325">
        <v>0</v>
      </c>
      <c r="J22" s="325">
        <v>0</v>
      </c>
      <c r="K22" s="381">
        <f t="shared" si="0"/>
        <v>0</v>
      </c>
      <c r="L22" s="288">
        <v>0</v>
      </c>
      <c r="M22" s="381">
        <f t="shared" si="1"/>
        <v>0</v>
      </c>
      <c r="N22" s="382">
        <f>IF(M22&gt;0,M22*'ARI 6'!$K$19+'ARI 7'!N22+'ARI 8'!L22,0)</f>
        <v>0</v>
      </c>
      <c r="O22" s="289">
        <v>0</v>
      </c>
      <c r="P22" s="382">
        <f t="shared" si="2"/>
        <v>0</v>
      </c>
      <c r="Q22" s="290">
        <v>0</v>
      </c>
      <c r="R22" s="290">
        <v>0</v>
      </c>
    </row>
    <row r="23" spans="1:18" ht="12.75">
      <c r="A23" s="676"/>
      <c r="C23" s="240">
        <v>11</v>
      </c>
      <c r="D23" s="287"/>
      <c r="E23" s="287"/>
      <c r="F23" s="287"/>
      <c r="G23" s="287"/>
      <c r="H23" s="325">
        <v>0</v>
      </c>
      <c r="I23" s="325">
        <v>0</v>
      </c>
      <c r="J23" s="325">
        <v>0</v>
      </c>
      <c r="K23" s="381">
        <f t="shared" si="0"/>
        <v>0</v>
      </c>
      <c r="L23" s="288">
        <v>0</v>
      </c>
      <c r="M23" s="381">
        <f t="shared" si="1"/>
        <v>0</v>
      </c>
      <c r="N23" s="382">
        <f>IF(M23&gt;0,M23*'ARI 6'!$K$19+'ARI 7'!N23+'ARI 8'!L23,0)</f>
        <v>0</v>
      </c>
      <c r="O23" s="289">
        <v>0</v>
      </c>
      <c r="P23" s="382">
        <f aca="true" t="shared" si="3" ref="P23:P32">N23*O23</f>
        <v>0</v>
      </c>
      <c r="Q23" s="290">
        <v>0</v>
      </c>
      <c r="R23" s="290">
        <v>0</v>
      </c>
    </row>
    <row r="24" spans="1:18" ht="12.75">
      <c r="A24" s="676"/>
      <c r="C24" s="240">
        <v>12</v>
      </c>
      <c r="D24" s="287"/>
      <c r="E24" s="287"/>
      <c r="F24" s="287"/>
      <c r="G24" s="287"/>
      <c r="H24" s="325">
        <v>0</v>
      </c>
      <c r="I24" s="325">
        <v>0</v>
      </c>
      <c r="J24" s="325">
        <v>0</v>
      </c>
      <c r="K24" s="381">
        <f t="shared" si="0"/>
        <v>0</v>
      </c>
      <c r="L24" s="288">
        <v>0</v>
      </c>
      <c r="M24" s="381">
        <f t="shared" si="1"/>
        <v>0</v>
      </c>
      <c r="N24" s="382">
        <f>IF(M24&gt;0,M24*'ARI 6'!$K$19+'ARI 7'!N24+'ARI 8'!L24,0)</f>
        <v>0</v>
      </c>
      <c r="O24" s="289">
        <v>0</v>
      </c>
      <c r="P24" s="382">
        <f t="shared" si="3"/>
        <v>0</v>
      </c>
      <c r="Q24" s="290">
        <v>0</v>
      </c>
      <c r="R24" s="290">
        <v>0</v>
      </c>
    </row>
    <row r="25" spans="1:18" ht="12.75">
      <c r="A25" s="676"/>
      <c r="C25" s="240">
        <v>13</v>
      </c>
      <c r="D25" s="287"/>
      <c r="E25" s="287"/>
      <c r="F25" s="287"/>
      <c r="G25" s="287"/>
      <c r="H25" s="325">
        <v>0</v>
      </c>
      <c r="I25" s="325">
        <v>0</v>
      </c>
      <c r="J25" s="325">
        <v>0</v>
      </c>
      <c r="K25" s="381">
        <f t="shared" si="0"/>
        <v>0</v>
      </c>
      <c r="L25" s="288">
        <v>0</v>
      </c>
      <c r="M25" s="381">
        <f t="shared" si="1"/>
        <v>0</v>
      </c>
      <c r="N25" s="382">
        <f>IF(M25&gt;0,M25*'ARI 6'!$K$19+'ARI 7'!N25+'ARI 8'!L25,0)</f>
        <v>0</v>
      </c>
      <c r="O25" s="289">
        <v>0</v>
      </c>
      <c r="P25" s="382">
        <f t="shared" si="3"/>
        <v>0</v>
      </c>
      <c r="Q25" s="290">
        <v>0</v>
      </c>
      <c r="R25" s="290">
        <v>0</v>
      </c>
    </row>
    <row r="26" spans="1:18" ht="12.75">
      <c r="A26" s="676"/>
      <c r="C26" s="240">
        <v>14</v>
      </c>
      <c r="D26" s="287"/>
      <c r="E26" s="287"/>
      <c r="F26" s="287"/>
      <c r="G26" s="287"/>
      <c r="H26" s="288">
        <v>0</v>
      </c>
      <c r="I26" s="288">
        <v>0</v>
      </c>
      <c r="J26" s="288">
        <v>0</v>
      </c>
      <c r="K26" s="381">
        <f t="shared" si="0"/>
        <v>0</v>
      </c>
      <c r="L26" s="288">
        <v>0</v>
      </c>
      <c r="M26" s="381">
        <f t="shared" si="1"/>
        <v>0</v>
      </c>
      <c r="N26" s="382">
        <f>IF(M26&gt;0,M26*'ARI 6'!$K$19+'ARI 7'!N26+'ARI 8'!L26,0)</f>
        <v>0</v>
      </c>
      <c r="O26" s="289">
        <v>0</v>
      </c>
      <c r="P26" s="382">
        <f t="shared" si="3"/>
        <v>0</v>
      </c>
      <c r="Q26" s="290">
        <v>0</v>
      </c>
      <c r="R26" s="290">
        <v>0</v>
      </c>
    </row>
    <row r="27" spans="1:18" ht="12.75">
      <c r="A27" s="676"/>
      <c r="C27" s="240">
        <v>15</v>
      </c>
      <c r="D27" s="287"/>
      <c r="E27" s="287"/>
      <c r="F27" s="287"/>
      <c r="G27" s="287"/>
      <c r="H27" s="288">
        <v>0</v>
      </c>
      <c r="I27" s="288">
        <v>0</v>
      </c>
      <c r="J27" s="288">
        <v>0</v>
      </c>
      <c r="K27" s="381">
        <f t="shared" si="0"/>
        <v>0</v>
      </c>
      <c r="L27" s="288">
        <v>0</v>
      </c>
      <c r="M27" s="381">
        <f t="shared" si="1"/>
        <v>0</v>
      </c>
      <c r="N27" s="382">
        <f>IF(M27&gt;0,M27*'ARI 6'!$K$19+'ARI 7'!N27+'ARI 8'!L27,0)</f>
        <v>0</v>
      </c>
      <c r="O27" s="289">
        <v>0</v>
      </c>
      <c r="P27" s="382">
        <f t="shared" si="3"/>
        <v>0</v>
      </c>
      <c r="Q27" s="290">
        <v>0</v>
      </c>
      <c r="R27" s="290">
        <v>0</v>
      </c>
    </row>
    <row r="28" spans="1:18" ht="12.75">
      <c r="A28" s="676"/>
      <c r="C28" s="240">
        <v>16</v>
      </c>
      <c r="D28" s="287"/>
      <c r="E28" s="287"/>
      <c r="F28" s="287"/>
      <c r="G28" s="287"/>
      <c r="H28" s="288">
        <v>0</v>
      </c>
      <c r="I28" s="288">
        <v>0</v>
      </c>
      <c r="J28" s="288">
        <v>0</v>
      </c>
      <c r="K28" s="381">
        <f t="shared" si="0"/>
        <v>0</v>
      </c>
      <c r="L28" s="288">
        <v>0</v>
      </c>
      <c r="M28" s="381">
        <f t="shared" si="1"/>
        <v>0</v>
      </c>
      <c r="N28" s="382">
        <f>IF(M28&gt;0,M28*'ARI 6'!$K$19+'ARI 7'!N28+'ARI 8'!L28,0)</f>
        <v>0</v>
      </c>
      <c r="O28" s="289">
        <v>0</v>
      </c>
      <c r="P28" s="382">
        <f t="shared" si="3"/>
        <v>0</v>
      </c>
      <c r="Q28" s="290">
        <v>0</v>
      </c>
      <c r="R28" s="290">
        <v>0</v>
      </c>
    </row>
    <row r="29" spans="1:18" ht="12.75">
      <c r="A29" s="676"/>
      <c r="C29" s="240">
        <v>17</v>
      </c>
      <c r="D29" s="287"/>
      <c r="E29" s="287"/>
      <c r="F29" s="287"/>
      <c r="G29" s="287"/>
      <c r="H29" s="288">
        <v>0</v>
      </c>
      <c r="I29" s="288">
        <v>0</v>
      </c>
      <c r="J29" s="288">
        <v>0</v>
      </c>
      <c r="K29" s="381">
        <f t="shared" si="0"/>
        <v>0</v>
      </c>
      <c r="L29" s="288">
        <v>0</v>
      </c>
      <c r="M29" s="381">
        <f t="shared" si="1"/>
        <v>0</v>
      </c>
      <c r="N29" s="382">
        <f>IF(M29&gt;0,M29*'ARI 6'!$K$19+'ARI 7'!N29+'ARI 8'!L29,0)</f>
        <v>0</v>
      </c>
      <c r="O29" s="289">
        <v>0</v>
      </c>
      <c r="P29" s="382">
        <f t="shared" si="3"/>
        <v>0</v>
      </c>
      <c r="Q29" s="290">
        <v>0</v>
      </c>
      <c r="R29" s="290">
        <v>0</v>
      </c>
    </row>
    <row r="30" spans="1:18" ht="12.75">
      <c r="A30" s="676"/>
      <c r="C30" s="240">
        <v>18</v>
      </c>
      <c r="D30" s="287"/>
      <c r="E30" s="287"/>
      <c r="F30" s="287"/>
      <c r="G30" s="287"/>
      <c r="H30" s="288">
        <v>0</v>
      </c>
      <c r="I30" s="288">
        <v>0</v>
      </c>
      <c r="J30" s="288">
        <v>0</v>
      </c>
      <c r="K30" s="381">
        <f t="shared" si="0"/>
        <v>0</v>
      </c>
      <c r="L30" s="288">
        <v>0</v>
      </c>
      <c r="M30" s="381">
        <f t="shared" si="1"/>
        <v>0</v>
      </c>
      <c r="N30" s="382">
        <f>IF(M30&gt;0,M30*'ARI 6'!$K$19+'ARI 7'!N30+'ARI 8'!L30,0)</f>
        <v>0</v>
      </c>
      <c r="O30" s="289">
        <v>0</v>
      </c>
      <c r="P30" s="382">
        <f t="shared" si="3"/>
        <v>0</v>
      </c>
      <c r="Q30" s="290">
        <v>0</v>
      </c>
      <c r="R30" s="290">
        <v>0</v>
      </c>
    </row>
    <row r="31" spans="1:18" ht="12.75">
      <c r="A31" s="676"/>
      <c r="C31" s="240">
        <v>19</v>
      </c>
      <c r="D31" s="287"/>
      <c r="E31" s="287"/>
      <c r="F31" s="287"/>
      <c r="G31" s="287"/>
      <c r="H31" s="288">
        <v>0</v>
      </c>
      <c r="I31" s="288">
        <v>0</v>
      </c>
      <c r="J31" s="288">
        <v>0</v>
      </c>
      <c r="K31" s="381">
        <f t="shared" si="0"/>
        <v>0</v>
      </c>
      <c r="L31" s="288">
        <v>0</v>
      </c>
      <c r="M31" s="381">
        <f t="shared" si="1"/>
        <v>0</v>
      </c>
      <c r="N31" s="382">
        <f>IF(M31&gt;0,M31*'ARI 6'!$K$19+'ARI 7'!N31+'ARI 8'!L31,0)</f>
        <v>0</v>
      </c>
      <c r="O31" s="289">
        <v>0</v>
      </c>
      <c r="P31" s="382">
        <f t="shared" si="3"/>
        <v>0</v>
      </c>
      <c r="Q31" s="290">
        <v>0</v>
      </c>
      <c r="R31" s="290">
        <v>0</v>
      </c>
    </row>
    <row r="32" spans="1:18" ht="12.75">
      <c r="A32" s="676"/>
      <c r="C32" s="240">
        <v>20</v>
      </c>
      <c r="D32" s="287"/>
      <c r="E32" s="287"/>
      <c r="F32" s="287"/>
      <c r="G32" s="287"/>
      <c r="H32" s="288">
        <v>0</v>
      </c>
      <c r="I32" s="288">
        <v>0</v>
      </c>
      <c r="J32" s="288">
        <v>0</v>
      </c>
      <c r="K32" s="381">
        <f t="shared" si="0"/>
        <v>0</v>
      </c>
      <c r="L32" s="288">
        <v>0</v>
      </c>
      <c r="M32" s="381">
        <f t="shared" si="1"/>
        <v>0</v>
      </c>
      <c r="N32" s="382">
        <f>IF(M32&gt;0,M32*'ARI 6'!$K$19+'ARI 7'!N32+'ARI 8'!L32,0)</f>
        <v>0</v>
      </c>
      <c r="O32" s="289">
        <v>0</v>
      </c>
      <c r="P32" s="382">
        <f t="shared" si="3"/>
        <v>0</v>
      </c>
      <c r="Q32" s="290">
        <v>0</v>
      </c>
      <c r="R32" s="290">
        <v>0</v>
      </c>
    </row>
    <row r="33" spans="1:18" ht="12.75">
      <c r="A33" s="676"/>
      <c r="C33" s="240">
        <v>21</v>
      </c>
      <c r="D33" s="287"/>
      <c r="E33" s="287"/>
      <c r="F33" s="287"/>
      <c r="G33" s="287"/>
      <c r="H33" s="288">
        <v>0</v>
      </c>
      <c r="I33" s="288">
        <v>0</v>
      </c>
      <c r="J33" s="288">
        <v>0</v>
      </c>
      <c r="K33" s="381">
        <f t="shared" si="0"/>
        <v>0</v>
      </c>
      <c r="L33" s="288">
        <v>0</v>
      </c>
      <c r="M33" s="381">
        <f t="shared" si="1"/>
        <v>0</v>
      </c>
      <c r="N33" s="382">
        <f>IF(M33&gt;0,M33*'ARI 6'!$K$19+'ARI 7'!N33+'ARI 8'!L33,0)</f>
        <v>0</v>
      </c>
      <c r="O33" s="289">
        <v>0</v>
      </c>
      <c r="P33" s="382">
        <f t="shared" si="2"/>
        <v>0</v>
      </c>
      <c r="Q33" s="290">
        <v>0</v>
      </c>
      <c r="R33" s="290">
        <v>0</v>
      </c>
    </row>
    <row r="34" spans="1:18" ht="12.75">
      <c r="A34" s="676"/>
      <c r="C34" s="240">
        <v>22</v>
      </c>
      <c r="D34" s="287"/>
      <c r="E34" s="287"/>
      <c r="F34" s="287"/>
      <c r="G34" s="287"/>
      <c r="H34" s="288">
        <v>0</v>
      </c>
      <c r="I34" s="288">
        <v>0</v>
      </c>
      <c r="J34" s="288">
        <v>0</v>
      </c>
      <c r="K34" s="381">
        <f t="shared" si="0"/>
        <v>0</v>
      </c>
      <c r="L34" s="288">
        <v>0</v>
      </c>
      <c r="M34" s="381">
        <f t="shared" si="1"/>
        <v>0</v>
      </c>
      <c r="N34" s="382">
        <f>IF(M34&gt;0,M34*'ARI 6'!$K$19+'ARI 7'!N34+'ARI 8'!L34,0)</f>
        <v>0</v>
      </c>
      <c r="O34" s="289">
        <v>0</v>
      </c>
      <c r="P34" s="382">
        <f t="shared" si="2"/>
        <v>0</v>
      </c>
      <c r="Q34" s="290">
        <v>0</v>
      </c>
      <c r="R34" s="290">
        <v>0</v>
      </c>
    </row>
    <row r="35" spans="1:18" ht="12.75">
      <c r="A35" s="676"/>
      <c r="C35" s="240">
        <v>23</v>
      </c>
      <c r="D35" s="287"/>
      <c r="E35" s="287"/>
      <c r="F35" s="287"/>
      <c r="G35" s="287"/>
      <c r="H35" s="288">
        <v>0</v>
      </c>
      <c r="I35" s="288">
        <v>0</v>
      </c>
      <c r="J35" s="288">
        <v>0</v>
      </c>
      <c r="K35" s="381">
        <f t="shared" si="0"/>
        <v>0</v>
      </c>
      <c r="L35" s="288">
        <v>0</v>
      </c>
      <c r="M35" s="381">
        <f t="shared" si="1"/>
        <v>0</v>
      </c>
      <c r="N35" s="382">
        <f>IF(M35&gt;0,M35*'ARI 6'!$K$19+'ARI 7'!N35+'ARI 8'!L35,0)</f>
        <v>0</v>
      </c>
      <c r="O35" s="289">
        <v>0</v>
      </c>
      <c r="P35" s="382">
        <f t="shared" si="2"/>
        <v>0</v>
      </c>
      <c r="Q35" s="290">
        <v>0</v>
      </c>
      <c r="R35" s="290">
        <v>0</v>
      </c>
    </row>
    <row r="36" spans="1:18" ht="12.75">
      <c r="A36" s="676"/>
      <c r="C36" s="240">
        <v>24</v>
      </c>
      <c r="D36" s="287"/>
      <c r="E36" s="287"/>
      <c r="F36" s="287"/>
      <c r="G36" s="287"/>
      <c r="H36" s="288">
        <v>0</v>
      </c>
      <c r="I36" s="288">
        <v>0</v>
      </c>
      <c r="J36" s="288">
        <v>0</v>
      </c>
      <c r="K36" s="381">
        <f t="shared" si="0"/>
        <v>0</v>
      </c>
      <c r="L36" s="288">
        <v>0</v>
      </c>
      <c r="M36" s="381">
        <f t="shared" si="1"/>
        <v>0</v>
      </c>
      <c r="N36" s="382">
        <f>IF(M36&gt;0,M36*'ARI 6'!$K$19+'ARI 7'!N36+'ARI 8'!L36,0)</f>
        <v>0</v>
      </c>
      <c r="O36" s="289">
        <v>0</v>
      </c>
      <c r="P36" s="382">
        <f t="shared" si="2"/>
        <v>0</v>
      </c>
      <c r="Q36" s="290">
        <v>0</v>
      </c>
      <c r="R36" s="290">
        <v>0</v>
      </c>
    </row>
    <row r="37" spans="1:18" ht="12.75">
      <c r="A37" s="676"/>
      <c r="C37" s="240">
        <v>25</v>
      </c>
      <c r="D37" s="287"/>
      <c r="E37" s="287"/>
      <c r="F37" s="287"/>
      <c r="G37" s="287"/>
      <c r="H37" s="288">
        <v>0</v>
      </c>
      <c r="I37" s="288">
        <v>0</v>
      </c>
      <c r="J37" s="288">
        <v>0</v>
      </c>
      <c r="K37" s="381">
        <f t="shared" si="0"/>
        <v>0</v>
      </c>
      <c r="L37" s="288">
        <v>0</v>
      </c>
      <c r="M37" s="381">
        <f t="shared" si="1"/>
        <v>0</v>
      </c>
      <c r="N37" s="382">
        <f>IF(M37&gt;0,M37*'ARI 6'!$K$19+'ARI 7'!N37+'ARI 8'!L37,0)</f>
        <v>0</v>
      </c>
      <c r="O37" s="289">
        <v>0</v>
      </c>
      <c r="P37" s="382">
        <f t="shared" si="2"/>
        <v>0</v>
      </c>
      <c r="Q37" s="290">
        <v>0</v>
      </c>
      <c r="R37" s="290">
        <v>0</v>
      </c>
    </row>
    <row r="38" spans="1:18" ht="12.75">
      <c r="A38" s="676"/>
      <c r="C38" s="240">
        <v>26</v>
      </c>
      <c r="D38" s="287"/>
      <c r="E38" s="287"/>
      <c r="F38" s="287"/>
      <c r="G38" s="287"/>
      <c r="H38" s="288">
        <v>0</v>
      </c>
      <c r="I38" s="288">
        <v>0</v>
      </c>
      <c r="J38" s="288">
        <v>0</v>
      </c>
      <c r="K38" s="381">
        <f t="shared" si="0"/>
        <v>0</v>
      </c>
      <c r="L38" s="288">
        <v>0</v>
      </c>
      <c r="M38" s="381">
        <f t="shared" si="1"/>
        <v>0</v>
      </c>
      <c r="N38" s="382">
        <f>IF(M38&gt;0,M38*'ARI 6'!$K$19+'ARI 7'!N38+'ARI 8'!L38,0)</f>
        <v>0</v>
      </c>
      <c r="O38" s="289">
        <v>0</v>
      </c>
      <c r="P38" s="382">
        <f t="shared" si="2"/>
        <v>0</v>
      </c>
      <c r="Q38" s="290">
        <v>0</v>
      </c>
      <c r="R38" s="290">
        <v>0</v>
      </c>
    </row>
    <row r="39" spans="1:18" ht="12.75">
      <c r="A39" s="676"/>
      <c r="C39" s="240">
        <v>27</v>
      </c>
      <c r="D39" s="287"/>
      <c r="E39" s="287"/>
      <c r="F39" s="287"/>
      <c r="G39" s="287"/>
      <c r="H39" s="288">
        <v>0</v>
      </c>
      <c r="I39" s="288">
        <v>0</v>
      </c>
      <c r="J39" s="288">
        <v>0</v>
      </c>
      <c r="K39" s="381">
        <f t="shared" si="0"/>
        <v>0</v>
      </c>
      <c r="L39" s="288">
        <v>0</v>
      </c>
      <c r="M39" s="381">
        <f t="shared" si="1"/>
        <v>0</v>
      </c>
      <c r="N39" s="382">
        <f>IF(M39&gt;0,M39*'ARI 6'!$K$19+'ARI 7'!N39+'ARI 8'!L39,0)</f>
        <v>0</v>
      </c>
      <c r="O39" s="289">
        <v>0</v>
      </c>
      <c r="P39" s="382">
        <f t="shared" si="2"/>
        <v>0</v>
      </c>
      <c r="Q39" s="290">
        <v>0</v>
      </c>
      <c r="R39" s="290">
        <v>0</v>
      </c>
    </row>
    <row r="40" spans="1:18" ht="12.75">
      <c r="A40" s="676"/>
      <c r="C40" s="240">
        <v>28</v>
      </c>
      <c r="D40" s="287"/>
      <c r="E40" s="287"/>
      <c r="F40" s="287"/>
      <c r="G40" s="287"/>
      <c r="H40" s="288">
        <v>0</v>
      </c>
      <c r="I40" s="288">
        <v>0</v>
      </c>
      <c r="J40" s="288">
        <v>0</v>
      </c>
      <c r="K40" s="381">
        <f t="shared" si="0"/>
        <v>0</v>
      </c>
      <c r="L40" s="288">
        <v>0</v>
      </c>
      <c r="M40" s="381">
        <f t="shared" si="1"/>
        <v>0</v>
      </c>
      <c r="N40" s="382">
        <f>IF(M40&gt;0,M40*'ARI 6'!$K$19+'ARI 7'!N40+'ARI 8'!L40,0)</f>
        <v>0</v>
      </c>
      <c r="O40" s="289">
        <v>0</v>
      </c>
      <c r="P40" s="382">
        <f t="shared" si="2"/>
        <v>0</v>
      </c>
      <c r="Q40" s="290">
        <v>0</v>
      </c>
      <c r="R40" s="290">
        <v>0</v>
      </c>
    </row>
    <row r="41" spans="1:18" ht="12.75">
      <c r="A41" s="676"/>
      <c r="C41" s="240">
        <v>29</v>
      </c>
      <c r="D41" s="287"/>
      <c r="E41" s="287"/>
      <c r="F41" s="287"/>
      <c r="G41" s="287"/>
      <c r="H41" s="288">
        <v>0</v>
      </c>
      <c r="I41" s="288">
        <v>0</v>
      </c>
      <c r="J41" s="288">
        <v>0</v>
      </c>
      <c r="K41" s="381">
        <f t="shared" si="0"/>
        <v>0</v>
      </c>
      <c r="L41" s="288">
        <v>0</v>
      </c>
      <c r="M41" s="381">
        <f t="shared" si="1"/>
        <v>0</v>
      </c>
      <c r="N41" s="382">
        <f>IF(M41&gt;0,M41*'ARI 6'!$K$19+'ARI 7'!N41+'ARI 8'!L41,0)</f>
        <v>0</v>
      </c>
      <c r="O41" s="289">
        <v>0</v>
      </c>
      <c r="P41" s="382">
        <f t="shared" si="2"/>
        <v>0</v>
      </c>
      <c r="Q41" s="290">
        <v>0</v>
      </c>
      <c r="R41" s="290">
        <v>0</v>
      </c>
    </row>
    <row r="42" spans="1:18" ht="12.75">
      <c r="A42" s="676"/>
      <c r="C42" s="240">
        <v>30</v>
      </c>
      <c r="D42" s="287"/>
      <c r="E42" s="287"/>
      <c r="F42" s="287"/>
      <c r="G42" s="287"/>
      <c r="H42" s="288">
        <v>0</v>
      </c>
      <c r="I42" s="288">
        <v>0</v>
      </c>
      <c r="J42" s="288">
        <v>0</v>
      </c>
      <c r="K42" s="381">
        <f>I42+J42</f>
        <v>0</v>
      </c>
      <c r="L42" s="288">
        <v>0</v>
      </c>
      <c r="M42" s="381">
        <f t="shared" si="1"/>
        <v>0</v>
      </c>
      <c r="N42" s="382">
        <f>IF(M42&gt;0,M42*'ARI 6'!$K$19+'ARI 7'!N42+'ARI 8'!L42,0)</f>
        <v>0</v>
      </c>
      <c r="O42" s="289">
        <v>0</v>
      </c>
      <c r="P42" s="382">
        <f t="shared" si="2"/>
        <v>0</v>
      </c>
      <c r="Q42" s="290">
        <v>0</v>
      </c>
      <c r="R42" s="290">
        <v>0</v>
      </c>
    </row>
    <row r="43" spans="1:18" ht="12.75">
      <c r="A43" s="676"/>
      <c r="C43" s="287"/>
      <c r="D43" s="287"/>
      <c r="E43" s="287"/>
      <c r="F43" s="287"/>
      <c r="G43" s="287"/>
      <c r="H43" s="288">
        <v>0</v>
      </c>
      <c r="I43" s="288">
        <v>0</v>
      </c>
      <c r="J43" s="288">
        <v>0</v>
      </c>
      <c r="K43" s="381">
        <f>I43+J43</f>
        <v>0</v>
      </c>
      <c r="L43" s="288">
        <v>0</v>
      </c>
      <c r="M43" s="381">
        <f>SUM(H43,K43,L43)</f>
        <v>0</v>
      </c>
      <c r="N43" s="382">
        <f>IF(M43&gt;0,M43*'ARI 6'!$K$19+'ARI 7'!N43+'ARI 8'!L43,0)</f>
        <v>0</v>
      </c>
      <c r="O43" s="289">
        <v>0</v>
      </c>
      <c r="P43" s="382">
        <f>N43*O43</f>
        <v>0</v>
      </c>
      <c r="Q43" s="290">
        <v>0</v>
      </c>
      <c r="R43" s="290">
        <v>0</v>
      </c>
    </row>
    <row r="44" spans="1:18" ht="26.25" customHeight="1">
      <c r="A44" s="676"/>
      <c r="C44" s="688" t="s">
        <v>316</v>
      </c>
      <c r="D44" s="689"/>
      <c r="E44" s="689"/>
      <c r="F44" s="689"/>
      <c r="G44" s="690"/>
      <c r="H44" s="383">
        <f aca="true" t="shared" si="4" ref="H44:N44">SUM(H13:H43)</f>
        <v>0</v>
      </c>
      <c r="I44" s="383">
        <f t="shared" si="4"/>
        <v>0</v>
      </c>
      <c r="J44" s="383">
        <f t="shared" si="4"/>
        <v>0</v>
      </c>
      <c r="K44" s="383">
        <f t="shared" si="4"/>
        <v>0</v>
      </c>
      <c r="L44" s="383">
        <f t="shared" si="4"/>
        <v>0</v>
      </c>
      <c r="M44" s="384">
        <f t="shared" si="4"/>
        <v>0</v>
      </c>
      <c r="N44" s="385">
        <f t="shared" si="4"/>
        <v>0</v>
      </c>
      <c r="O44" s="301"/>
      <c r="P44" s="385">
        <f>SUM(P13:P43)</f>
        <v>0</v>
      </c>
      <c r="Q44" s="419">
        <f>SUM(Q13:Q43)</f>
        <v>0</v>
      </c>
      <c r="R44" s="419"/>
    </row>
    <row r="45" spans="1:18" ht="12.75">
      <c r="A45" s="676"/>
      <c r="C45" s="680"/>
      <c r="D45" s="680"/>
      <c r="E45" s="680"/>
      <c r="F45" s="680"/>
      <c r="G45" s="680"/>
      <c r="H45" s="291"/>
      <c r="I45" s="291"/>
      <c r="J45" s="291"/>
      <c r="K45" s="291"/>
      <c r="L45" s="291"/>
      <c r="M45" s="291"/>
      <c r="N45" s="292"/>
      <c r="O45" s="292"/>
      <c r="P45" s="292"/>
      <c r="Q45" s="292"/>
      <c r="R45" s="292"/>
    </row>
    <row r="46" spans="1:18" ht="12.75">
      <c r="A46" s="676"/>
      <c r="C46" s="691"/>
      <c r="D46" s="691"/>
      <c r="E46" s="691"/>
      <c r="F46" s="691"/>
      <c r="G46" s="691"/>
      <c r="H46" s="675" t="s">
        <v>361</v>
      </c>
      <c r="I46" s="675"/>
      <c r="J46" s="675"/>
      <c r="K46" s="675"/>
      <c r="L46" s="675"/>
      <c r="M46" s="675"/>
      <c r="N46" s="675"/>
      <c r="O46" s="675"/>
      <c r="P46" s="675"/>
      <c r="Q46" s="675"/>
      <c r="R46" s="675"/>
    </row>
    <row r="47" spans="1:18" ht="6" customHeight="1">
      <c r="A47" s="676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48"/>
      <c r="O47" s="148"/>
      <c r="P47" s="148"/>
      <c r="Q47" s="148"/>
      <c r="R47" s="148"/>
    </row>
    <row r="48" spans="1:18" ht="5.25" customHeight="1">
      <c r="A48" s="67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48"/>
      <c r="O48" s="148"/>
      <c r="P48" s="148"/>
      <c r="Q48" s="148"/>
      <c r="R48" s="148"/>
    </row>
    <row r="49" spans="1:18" ht="12.75">
      <c r="A49" s="676"/>
      <c r="C49" s="687"/>
      <c r="D49" s="687"/>
      <c r="E49" s="687"/>
      <c r="F49" s="687"/>
      <c r="G49" s="687"/>
      <c r="H49" s="141"/>
      <c r="I49" s="141"/>
      <c r="J49" s="141"/>
      <c r="K49" s="141"/>
      <c r="L49" s="141"/>
      <c r="M49" s="141"/>
      <c r="N49" s="148"/>
      <c r="O49" s="148"/>
      <c r="P49" s="148"/>
      <c r="Q49" s="148"/>
      <c r="R49" s="148"/>
    </row>
    <row r="50" spans="1:18" ht="5.25" customHeight="1">
      <c r="A50" s="676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48"/>
      <c r="O50" s="148"/>
      <c r="P50" s="148"/>
      <c r="Q50" s="148"/>
      <c r="R50" s="148"/>
    </row>
  </sheetData>
  <sheetProtection formatCells="0" formatColumns="0" formatRows="0" insertRows="0"/>
  <mergeCells count="23">
    <mergeCell ref="A7:A50"/>
    <mergeCell ref="C7:C9"/>
    <mergeCell ref="D7:D9"/>
    <mergeCell ref="E7:E9"/>
    <mergeCell ref="C45:G45"/>
    <mergeCell ref="C46:G46"/>
    <mergeCell ref="C1:R1"/>
    <mergeCell ref="H4:P4"/>
    <mergeCell ref="H5:P5"/>
    <mergeCell ref="I7:J7"/>
    <mergeCell ref="F7:F9"/>
    <mergeCell ref="G7:G9"/>
    <mergeCell ref="K7:K8"/>
    <mergeCell ref="M7:M8"/>
    <mergeCell ref="R7:R9"/>
    <mergeCell ref="O7:O9"/>
    <mergeCell ref="P7:P8"/>
    <mergeCell ref="Q7:Q9"/>
    <mergeCell ref="C49:G49"/>
    <mergeCell ref="C44:G44"/>
    <mergeCell ref="I8:J8"/>
    <mergeCell ref="H46:R46"/>
    <mergeCell ref="N7:N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showGridLines="0" view="pageBreakPreview" zoomScaleSheetLayoutView="100" zoomScalePageLayoutView="0" workbookViewId="0" topLeftCell="A1">
      <selection activeCell="O8" sqref="O8"/>
    </sheetView>
  </sheetViews>
  <sheetFormatPr defaultColWidth="9.140625" defaultRowHeight="12.75"/>
  <cols>
    <col min="1" max="1" width="6.7109375" style="70" customWidth="1"/>
    <col min="2" max="11" width="8.8515625" style="70" customWidth="1"/>
    <col min="12" max="16384" width="9.140625" style="70" customWidth="1"/>
  </cols>
  <sheetData>
    <row r="1" spans="1:12" ht="30" customHeight="1">
      <c r="A1" s="188" t="s">
        <v>339</v>
      </c>
      <c r="B1" s="692" t="s">
        <v>175</v>
      </c>
      <c r="C1" s="692"/>
      <c r="D1" s="692"/>
      <c r="E1" s="692"/>
      <c r="F1" s="692"/>
      <c r="G1" s="692"/>
      <c r="H1" s="692"/>
      <c r="I1" s="692"/>
      <c r="J1" s="692"/>
      <c r="K1" s="692"/>
      <c r="L1" s="69"/>
    </row>
    <row r="2" spans="1:11" ht="15" customHeight="1">
      <c r="A2" s="712" t="s">
        <v>174</v>
      </c>
      <c r="B2" s="71"/>
      <c r="C2" s="72"/>
      <c r="D2" s="72"/>
      <c r="E2" s="72"/>
      <c r="F2" s="72"/>
      <c r="G2" s="72"/>
      <c r="H2" s="72"/>
      <c r="I2" s="72"/>
      <c r="J2" s="72"/>
      <c r="K2" s="73"/>
    </row>
    <row r="3" spans="1:11" ht="15" customHeight="1">
      <c r="A3" s="713"/>
      <c r="B3" s="154" t="s">
        <v>106</v>
      </c>
      <c r="C3" s="155"/>
      <c r="D3" s="155"/>
      <c r="E3" s="155"/>
      <c r="F3" s="155"/>
      <c r="G3" s="155"/>
      <c r="H3" s="155" t="s">
        <v>109</v>
      </c>
      <c r="I3" s="155"/>
      <c r="J3" s="155"/>
      <c r="K3" s="158"/>
    </row>
    <row r="4" spans="1:11" ht="15" customHeight="1">
      <c r="A4" s="713"/>
      <c r="B4" s="154" t="s">
        <v>108</v>
      </c>
      <c r="C4" s="155"/>
      <c r="D4" s="155"/>
      <c r="E4" s="155"/>
      <c r="F4" s="155"/>
      <c r="G4" s="155"/>
      <c r="H4" s="155"/>
      <c r="I4" s="155"/>
      <c r="J4" s="155"/>
      <c r="K4" s="153" t="s">
        <v>102</v>
      </c>
    </row>
    <row r="5" spans="1:11" ht="15" customHeight="1">
      <c r="A5" s="713"/>
      <c r="B5" s="154" t="s">
        <v>325</v>
      </c>
      <c r="C5" s="155"/>
      <c r="D5" s="155"/>
      <c r="E5" s="155"/>
      <c r="F5" s="155"/>
      <c r="G5" s="155"/>
      <c r="H5" s="155"/>
      <c r="I5" s="155"/>
      <c r="J5" s="155"/>
      <c r="K5" s="153" t="s">
        <v>103</v>
      </c>
    </row>
    <row r="6" spans="1:11" ht="15" customHeight="1">
      <c r="A6" s="713"/>
      <c r="B6" s="159" t="s">
        <v>104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1:11" ht="12.75" customHeight="1">
      <c r="A7" s="713"/>
      <c r="B7" s="709" t="s">
        <v>105</v>
      </c>
      <c r="C7" s="710"/>
      <c r="D7" s="710"/>
      <c r="E7" s="710"/>
      <c r="F7" s="710"/>
      <c r="G7" s="710"/>
      <c r="H7" s="710"/>
      <c r="I7" s="710"/>
      <c r="J7" s="710"/>
      <c r="K7" s="711"/>
    </row>
    <row r="8" spans="1:11" ht="15" customHeight="1">
      <c r="A8" s="713"/>
      <c r="B8" s="709"/>
      <c r="C8" s="710"/>
      <c r="D8" s="710"/>
      <c r="E8" s="710"/>
      <c r="F8" s="710"/>
      <c r="G8" s="710"/>
      <c r="H8" s="710"/>
      <c r="I8" s="710"/>
      <c r="J8" s="710"/>
      <c r="K8" s="711"/>
    </row>
    <row r="9" spans="1:11" ht="12.75" customHeight="1">
      <c r="A9" s="713"/>
      <c r="B9" s="705" t="s">
        <v>271</v>
      </c>
      <c r="C9" s="706"/>
      <c r="D9" s="706"/>
      <c r="E9" s="706"/>
      <c r="F9" s="706"/>
      <c r="G9" s="706"/>
      <c r="H9" s="706"/>
      <c r="I9" s="706"/>
      <c r="J9" s="706"/>
      <c r="K9" s="707"/>
    </row>
    <row r="10" spans="1:11" ht="15" customHeight="1">
      <c r="A10" s="713"/>
      <c r="B10" s="708"/>
      <c r="C10" s="706"/>
      <c r="D10" s="706"/>
      <c r="E10" s="706"/>
      <c r="F10" s="706"/>
      <c r="G10" s="706"/>
      <c r="H10" s="706"/>
      <c r="I10" s="706"/>
      <c r="J10" s="706"/>
      <c r="K10" s="707"/>
    </row>
    <row r="11" spans="1:11" ht="15" customHeight="1">
      <c r="A11" s="713"/>
      <c r="B11" s="83"/>
      <c r="C11" s="81"/>
      <c r="D11" s="81"/>
      <c r="E11" s="81"/>
      <c r="F11" s="81"/>
      <c r="G11" s="81"/>
      <c r="H11" s="81"/>
      <c r="I11" s="81"/>
      <c r="J11" s="81"/>
      <c r="K11" s="82"/>
    </row>
    <row r="12" spans="1:11" ht="15" customHeight="1">
      <c r="A12" s="713"/>
      <c r="B12" s="154"/>
      <c r="C12" s="155"/>
      <c r="D12" s="155"/>
      <c r="E12" s="155"/>
      <c r="F12" s="155"/>
      <c r="G12" s="155"/>
      <c r="H12" s="84"/>
      <c r="I12" s="155"/>
      <c r="J12" s="155"/>
      <c r="K12" s="158"/>
    </row>
    <row r="13" spans="1:11" ht="15" customHeight="1">
      <c r="A13" s="713"/>
      <c r="B13" s="162" t="s">
        <v>326</v>
      </c>
      <c r="C13" s="155"/>
      <c r="D13" s="155"/>
      <c r="E13" s="155"/>
      <c r="F13" s="155"/>
      <c r="G13" s="163"/>
      <c r="H13" s="163"/>
      <c r="I13" s="163"/>
      <c r="J13" s="163"/>
      <c r="K13" s="164"/>
    </row>
    <row r="14" spans="1:11" ht="12.75" customHeight="1">
      <c r="A14" s="713"/>
      <c r="B14" s="87"/>
      <c r="C14" s="84"/>
      <c r="D14" s="84"/>
      <c r="E14" s="84"/>
      <c r="F14" s="84"/>
      <c r="G14" s="702" t="s">
        <v>178</v>
      </c>
      <c r="H14" s="703"/>
      <c r="I14" s="703"/>
      <c r="J14" s="703"/>
      <c r="K14" s="704"/>
    </row>
    <row r="15" spans="1:11" ht="15" customHeight="1">
      <c r="A15" s="714"/>
      <c r="B15" s="88"/>
      <c r="C15" s="89"/>
      <c r="D15" s="89"/>
      <c r="E15" s="89"/>
      <c r="F15" s="89"/>
      <c r="G15" s="89"/>
      <c r="H15" s="89"/>
      <c r="I15" s="89"/>
      <c r="J15" s="89"/>
      <c r="K15" s="90"/>
    </row>
    <row r="16" ht="18" customHeight="1"/>
    <row r="17" ht="18" customHeight="1"/>
    <row r="18" spans="1:12" ht="30" customHeight="1">
      <c r="A18" s="715" t="s">
        <v>176</v>
      </c>
      <c r="B18" s="716"/>
      <c r="C18" s="716"/>
      <c r="D18" s="716"/>
      <c r="E18" s="716"/>
      <c r="F18" s="716"/>
      <c r="G18" s="716"/>
      <c r="H18" s="716"/>
      <c r="I18" s="716"/>
      <c r="J18" s="716"/>
      <c r="K18" s="716"/>
      <c r="L18" s="69"/>
    </row>
    <row r="19" spans="1:11" ht="15" customHeight="1">
      <c r="A19" s="712" t="s">
        <v>174</v>
      </c>
      <c r="B19" s="71"/>
      <c r="C19" s="72"/>
      <c r="D19" s="72"/>
      <c r="E19" s="72"/>
      <c r="F19" s="72"/>
      <c r="G19" s="72"/>
      <c r="H19" s="72"/>
      <c r="I19" s="72"/>
      <c r="J19" s="72"/>
      <c r="K19" s="73"/>
    </row>
    <row r="20" spans="1:11" ht="15" customHeight="1">
      <c r="A20" s="713"/>
      <c r="B20" s="154" t="s">
        <v>106</v>
      </c>
      <c r="C20" s="155"/>
      <c r="D20" s="155"/>
      <c r="E20" s="155"/>
      <c r="F20" s="155"/>
      <c r="G20" s="155"/>
      <c r="H20" s="155" t="s">
        <v>107</v>
      </c>
      <c r="I20" s="155"/>
      <c r="J20" s="155"/>
      <c r="K20" s="158"/>
    </row>
    <row r="21" spans="1:11" ht="15" customHeight="1">
      <c r="A21" s="713"/>
      <c r="B21" s="154" t="s">
        <v>108</v>
      </c>
      <c r="C21" s="155"/>
      <c r="D21" s="155"/>
      <c r="E21" s="155"/>
      <c r="F21" s="155"/>
      <c r="G21" s="155"/>
      <c r="H21" s="155"/>
      <c r="I21" s="155"/>
      <c r="J21" s="155"/>
      <c r="K21" s="153" t="s">
        <v>177</v>
      </c>
    </row>
    <row r="22" spans="1:11" ht="15" customHeight="1">
      <c r="A22" s="713"/>
      <c r="B22" s="154" t="s">
        <v>16</v>
      </c>
      <c r="C22" s="155"/>
      <c r="D22" s="155"/>
      <c r="E22" s="155"/>
      <c r="F22" s="155"/>
      <c r="G22" s="155"/>
      <c r="H22" s="155"/>
      <c r="I22" s="155"/>
      <c r="J22" s="155"/>
      <c r="K22" s="153" t="s">
        <v>103</v>
      </c>
    </row>
    <row r="23" spans="1:11" ht="15" customHeight="1">
      <c r="A23" s="713"/>
      <c r="B23" s="159" t="s">
        <v>104</v>
      </c>
      <c r="C23" s="160"/>
      <c r="D23" s="160"/>
      <c r="E23" s="160"/>
      <c r="F23" s="160"/>
      <c r="G23" s="160"/>
      <c r="H23" s="160"/>
      <c r="I23" s="160"/>
      <c r="J23" s="160"/>
      <c r="K23" s="161"/>
    </row>
    <row r="24" spans="1:11" ht="12.75" customHeight="1">
      <c r="A24" s="713"/>
      <c r="B24" s="709" t="s">
        <v>105</v>
      </c>
      <c r="C24" s="717"/>
      <c r="D24" s="717"/>
      <c r="E24" s="717"/>
      <c r="F24" s="717"/>
      <c r="G24" s="717"/>
      <c r="H24" s="717"/>
      <c r="I24" s="717"/>
      <c r="J24" s="717"/>
      <c r="K24" s="718"/>
    </row>
    <row r="25" spans="1:11" ht="15" customHeight="1">
      <c r="A25" s="713"/>
      <c r="B25" s="719"/>
      <c r="C25" s="720"/>
      <c r="D25" s="720"/>
      <c r="E25" s="720"/>
      <c r="F25" s="720"/>
      <c r="G25" s="720"/>
      <c r="H25" s="720"/>
      <c r="I25" s="720"/>
      <c r="J25" s="720"/>
      <c r="K25" s="721"/>
    </row>
    <row r="26" spans="1:11" ht="15" customHeight="1">
      <c r="A26" s="713"/>
      <c r="B26" s="83"/>
      <c r="C26" s="81"/>
      <c r="D26" s="81"/>
      <c r="E26" s="81"/>
      <c r="F26" s="81"/>
      <c r="G26" s="81"/>
      <c r="H26" s="81"/>
      <c r="I26" s="81"/>
      <c r="J26" s="81"/>
      <c r="K26" s="82"/>
    </row>
    <row r="27" spans="1:11" ht="15" customHeight="1">
      <c r="A27" s="713"/>
      <c r="B27" s="154"/>
      <c r="C27" s="155"/>
      <c r="D27" s="155"/>
      <c r="E27" s="155"/>
      <c r="F27" s="155"/>
      <c r="G27" s="155"/>
      <c r="H27" s="155"/>
      <c r="I27" s="155"/>
      <c r="J27" s="155"/>
      <c r="K27" s="158"/>
    </row>
    <row r="28" spans="1:11" ht="15" customHeight="1">
      <c r="A28" s="713"/>
      <c r="B28" s="162" t="s">
        <v>326</v>
      </c>
      <c r="C28" s="155"/>
      <c r="D28" s="155"/>
      <c r="E28" s="155"/>
      <c r="F28" s="155"/>
      <c r="G28" s="163"/>
      <c r="H28" s="163"/>
      <c r="I28" s="163"/>
      <c r="J28" s="163"/>
      <c r="K28" s="164"/>
    </row>
    <row r="29" spans="1:11" ht="12.75" customHeight="1">
      <c r="A29" s="713"/>
      <c r="B29" s="87"/>
      <c r="C29" s="84"/>
      <c r="D29" s="84"/>
      <c r="E29" s="84"/>
      <c r="F29" s="84"/>
      <c r="G29" s="702" t="s">
        <v>178</v>
      </c>
      <c r="H29" s="703"/>
      <c r="I29" s="703"/>
      <c r="J29" s="703"/>
      <c r="K29" s="704"/>
    </row>
    <row r="30" spans="1:11" ht="45" customHeight="1">
      <c r="A30" s="714"/>
      <c r="B30" s="88"/>
      <c r="C30" s="89"/>
      <c r="D30" s="89"/>
      <c r="E30" s="89"/>
      <c r="F30" s="89"/>
      <c r="G30" s="89"/>
      <c r="H30" s="89"/>
      <c r="I30" s="89"/>
      <c r="J30" s="89"/>
      <c r="K30" s="90"/>
    </row>
    <row r="31" spans="1:11" ht="18" customHeight="1">
      <c r="A31" s="72"/>
      <c r="K31" s="91"/>
    </row>
    <row r="32" spans="1:12" ht="30" customHeight="1">
      <c r="A32" s="693" t="s">
        <v>179</v>
      </c>
      <c r="B32" s="694"/>
      <c r="C32" s="694"/>
      <c r="D32" s="694"/>
      <c r="E32" s="694"/>
      <c r="F32" s="694"/>
      <c r="G32" s="694"/>
      <c r="H32" s="694"/>
      <c r="I32" s="694"/>
      <c r="J32" s="694"/>
      <c r="K32" s="695"/>
      <c r="L32" s="69"/>
    </row>
    <row r="33" spans="1:11" ht="15" customHeight="1">
      <c r="A33" s="696"/>
      <c r="B33" s="697"/>
      <c r="C33" s="697"/>
      <c r="D33" s="697"/>
      <c r="E33" s="697"/>
      <c r="F33" s="697"/>
      <c r="G33" s="697"/>
      <c r="H33" s="697"/>
      <c r="I33" s="697"/>
      <c r="J33" s="697"/>
      <c r="K33" s="698"/>
    </row>
    <row r="34" spans="1:11" ht="15" customHeight="1">
      <c r="A34" s="696"/>
      <c r="B34" s="697"/>
      <c r="C34" s="697"/>
      <c r="D34" s="697"/>
      <c r="E34" s="697"/>
      <c r="F34" s="697"/>
      <c r="G34" s="697"/>
      <c r="H34" s="697"/>
      <c r="I34" s="697"/>
      <c r="J34" s="697"/>
      <c r="K34" s="698"/>
    </row>
    <row r="35" spans="1:11" ht="15" customHeight="1">
      <c r="A35" s="696"/>
      <c r="B35" s="697"/>
      <c r="C35" s="697"/>
      <c r="D35" s="697"/>
      <c r="E35" s="697"/>
      <c r="F35" s="697"/>
      <c r="G35" s="697"/>
      <c r="H35" s="697"/>
      <c r="I35" s="697"/>
      <c r="J35" s="697"/>
      <c r="K35" s="698"/>
    </row>
    <row r="36" spans="1:11" ht="69.75" customHeight="1">
      <c r="A36" s="699"/>
      <c r="B36" s="700"/>
      <c r="C36" s="700"/>
      <c r="D36" s="700"/>
      <c r="E36" s="700"/>
      <c r="F36" s="700"/>
      <c r="G36" s="700"/>
      <c r="H36" s="700"/>
      <c r="I36" s="700"/>
      <c r="J36" s="700"/>
      <c r="K36" s="701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0">
    <mergeCell ref="B1:K1"/>
    <mergeCell ref="A32:K36"/>
    <mergeCell ref="G14:K14"/>
    <mergeCell ref="B9:K10"/>
    <mergeCell ref="B7:K8"/>
    <mergeCell ref="A2:A15"/>
    <mergeCell ref="A18:K18"/>
    <mergeCell ref="A19:A30"/>
    <mergeCell ref="G29:K29"/>
    <mergeCell ref="B24:K25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Nuove costruzioni</dc:subject>
  <dc:creator>arch. Angelo Stanisci</dc:creator>
  <cp:keywords/>
  <dc:description/>
  <cp:lastModifiedBy>Maria Maddalena Marrese</cp:lastModifiedBy>
  <cp:lastPrinted>2018-10-23T08:50:57Z</cp:lastPrinted>
  <dcterms:created xsi:type="dcterms:W3CDTF">1998-08-24T07:15:11Z</dcterms:created>
  <dcterms:modified xsi:type="dcterms:W3CDTF">2020-01-07T16:22:40Z</dcterms:modified>
  <cp:category/>
  <cp:version/>
  <cp:contentType/>
  <cp:contentStatus/>
  <cp:revision>1</cp:revision>
</cp:coreProperties>
</file>